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F.Y. 2025-26\Remittance\"/>
    </mc:Choice>
  </mc:AlternateContent>
  <bookViews>
    <workbookView xWindow="0" yWindow="0" windowWidth="28800" windowHeight="11700"/>
  </bookViews>
  <sheets>
    <sheet name="BE 2025-26 SCHEME Main Sheet" sheetId="1" r:id="rId1"/>
  </sheets>
  <definedNames>
    <definedName name="_xlnm._FilterDatabase" localSheetId="0" hidden="1">'BE 2025-26 SCHEME Main Sheet'!$A$7:$R$293</definedName>
    <definedName name="_xlnm.Print_Area" localSheetId="0">'BE 2025-26 SCHEME Main Sheet'!$A$1:$R$290</definedName>
    <definedName name="_xlnm.Print_Titles" localSheetId="0">'BE 2025-26 SCHEME Main Sheet'!$A:$B,'BE 2025-26 SCHEME Main Sheet'!$1:$6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9" i="1" l="1"/>
  <c r="I289" i="1"/>
  <c r="H289" i="1"/>
  <c r="G289" i="1"/>
  <c r="F289" i="1"/>
  <c r="E289" i="1"/>
  <c r="D289" i="1"/>
  <c r="C289" i="1"/>
  <c r="R288" i="1"/>
  <c r="Q288" i="1"/>
  <c r="P288" i="1"/>
  <c r="O288" i="1"/>
  <c r="N288" i="1"/>
  <c r="M288" i="1"/>
  <c r="L288" i="1"/>
  <c r="K288" i="1"/>
  <c r="R287" i="1"/>
  <c r="Q287" i="1"/>
  <c r="P287" i="1"/>
  <c r="O287" i="1"/>
  <c r="N287" i="1"/>
  <c r="M287" i="1"/>
  <c r="L287" i="1"/>
  <c r="K287" i="1"/>
  <c r="R286" i="1"/>
  <c r="Q286" i="1"/>
  <c r="P286" i="1"/>
  <c r="O286" i="1"/>
  <c r="N286" i="1"/>
  <c r="M286" i="1"/>
  <c r="L286" i="1"/>
  <c r="K286" i="1"/>
  <c r="R285" i="1"/>
  <c r="Q285" i="1"/>
  <c r="P285" i="1"/>
  <c r="O285" i="1"/>
  <c r="N285" i="1"/>
  <c r="M285" i="1"/>
  <c r="L285" i="1"/>
  <c r="K285" i="1"/>
  <c r="R284" i="1"/>
  <c r="Q284" i="1"/>
  <c r="P284" i="1"/>
  <c r="O284" i="1"/>
  <c r="N284" i="1"/>
  <c r="M284" i="1"/>
  <c r="L284" i="1"/>
  <c r="K284" i="1"/>
  <c r="R283" i="1"/>
  <c r="Q283" i="1"/>
  <c r="P283" i="1"/>
  <c r="O283" i="1"/>
  <c r="N283" i="1"/>
  <c r="M283" i="1"/>
  <c r="L283" i="1"/>
  <c r="K283" i="1"/>
  <c r="R282" i="1"/>
  <c r="Q282" i="1"/>
  <c r="P282" i="1"/>
  <c r="O282" i="1"/>
  <c r="N282" i="1"/>
  <c r="M282" i="1"/>
  <c r="L282" i="1"/>
  <c r="K282" i="1"/>
  <c r="R281" i="1"/>
  <c r="Q281" i="1"/>
  <c r="P281" i="1"/>
  <c r="O281" i="1"/>
  <c r="N281" i="1"/>
  <c r="M281" i="1"/>
  <c r="L281" i="1"/>
  <c r="K281" i="1"/>
  <c r="R280" i="1"/>
  <c r="Q280" i="1"/>
  <c r="P280" i="1"/>
  <c r="O280" i="1"/>
  <c r="N280" i="1"/>
  <c r="M280" i="1"/>
  <c r="L280" i="1"/>
  <c r="K280" i="1"/>
  <c r="R279" i="1"/>
  <c r="Q279" i="1"/>
  <c r="P279" i="1"/>
  <c r="O279" i="1"/>
  <c r="N279" i="1"/>
  <c r="M279" i="1"/>
  <c r="L279" i="1"/>
  <c r="K279" i="1"/>
  <c r="R278" i="1"/>
  <c r="Q278" i="1"/>
  <c r="P278" i="1"/>
  <c r="O278" i="1"/>
  <c r="N278" i="1"/>
  <c r="M278" i="1"/>
  <c r="L278" i="1"/>
  <c r="K278" i="1"/>
  <c r="R277" i="1"/>
  <c r="Q277" i="1"/>
  <c r="P277" i="1"/>
  <c r="O277" i="1"/>
  <c r="N277" i="1"/>
  <c r="M277" i="1"/>
  <c r="L277" i="1"/>
  <c r="K277" i="1"/>
  <c r="R276" i="1"/>
  <c r="Q276" i="1"/>
  <c r="P276" i="1"/>
  <c r="O276" i="1"/>
  <c r="N276" i="1"/>
  <c r="M276" i="1"/>
  <c r="L276" i="1"/>
  <c r="K276" i="1"/>
  <c r="R275" i="1"/>
  <c r="Q275" i="1"/>
  <c r="P275" i="1"/>
  <c r="O275" i="1"/>
  <c r="N275" i="1"/>
  <c r="M275" i="1"/>
  <c r="L275" i="1"/>
  <c r="K275" i="1"/>
  <c r="R274" i="1"/>
  <c r="Q274" i="1"/>
  <c r="P274" i="1"/>
  <c r="O274" i="1"/>
  <c r="N274" i="1"/>
  <c r="M274" i="1"/>
  <c r="L274" i="1"/>
  <c r="K274" i="1"/>
  <c r="R273" i="1"/>
  <c r="Q273" i="1"/>
  <c r="P273" i="1"/>
  <c r="P289" i="1" s="1"/>
  <c r="O273" i="1"/>
  <c r="N273" i="1"/>
  <c r="N289" i="1" s="1"/>
  <c r="M273" i="1"/>
  <c r="L273" i="1"/>
  <c r="L289" i="1" s="1"/>
  <c r="K273" i="1"/>
  <c r="J272" i="1"/>
  <c r="I272" i="1"/>
  <c r="H272" i="1"/>
  <c r="G272" i="1"/>
  <c r="F272" i="1"/>
  <c r="E272" i="1"/>
  <c r="D272" i="1"/>
  <c r="C272" i="1"/>
  <c r="R271" i="1"/>
  <c r="Q271" i="1"/>
  <c r="P271" i="1"/>
  <c r="O271" i="1"/>
  <c r="N271" i="1"/>
  <c r="M271" i="1"/>
  <c r="L271" i="1"/>
  <c r="K271" i="1"/>
  <c r="R269" i="1"/>
  <c r="Q269" i="1"/>
  <c r="P269" i="1"/>
  <c r="O269" i="1"/>
  <c r="O270" i="1" s="1"/>
  <c r="N269" i="1"/>
  <c r="N270" i="1" s="1"/>
  <c r="M269" i="1"/>
  <c r="L269" i="1"/>
  <c r="K269" i="1"/>
  <c r="R268" i="1"/>
  <c r="Q268" i="1"/>
  <c r="P268" i="1"/>
  <c r="O268" i="1"/>
  <c r="N268" i="1"/>
  <c r="M268" i="1"/>
  <c r="L268" i="1"/>
  <c r="K268" i="1"/>
  <c r="R267" i="1"/>
  <c r="Q267" i="1"/>
  <c r="P267" i="1"/>
  <c r="O267" i="1"/>
  <c r="N267" i="1"/>
  <c r="M267" i="1"/>
  <c r="L267" i="1"/>
  <c r="K267" i="1"/>
  <c r="R266" i="1"/>
  <c r="Q266" i="1"/>
  <c r="P266" i="1"/>
  <c r="O266" i="1"/>
  <c r="N266" i="1"/>
  <c r="M266" i="1"/>
  <c r="L266" i="1"/>
  <c r="K266" i="1"/>
  <c r="R265" i="1"/>
  <c r="Q265" i="1"/>
  <c r="P265" i="1"/>
  <c r="O265" i="1"/>
  <c r="N265" i="1"/>
  <c r="M265" i="1"/>
  <c r="L265" i="1"/>
  <c r="K265" i="1"/>
  <c r="R263" i="1"/>
  <c r="Q263" i="1"/>
  <c r="P263" i="1"/>
  <c r="O263" i="1"/>
  <c r="N263" i="1"/>
  <c r="M263" i="1"/>
  <c r="L263" i="1"/>
  <c r="K263" i="1"/>
  <c r="J262" i="1"/>
  <c r="I262" i="1"/>
  <c r="H262" i="1"/>
  <c r="G262" i="1"/>
  <c r="F262" i="1"/>
  <c r="E262" i="1"/>
  <c r="D262" i="1"/>
  <c r="C262" i="1"/>
  <c r="R261" i="1"/>
  <c r="Q261" i="1"/>
  <c r="P261" i="1"/>
  <c r="O261" i="1"/>
  <c r="O262" i="1" s="1"/>
  <c r="N261" i="1"/>
  <c r="M261" i="1"/>
  <c r="L261" i="1"/>
  <c r="K261" i="1"/>
  <c r="R260" i="1"/>
  <c r="Q260" i="1"/>
  <c r="P260" i="1"/>
  <c r="O260" i="1"/>
  <c r="N260" i="1"/>
  <c r="M260" i="1"/>
  <c r="L260" i="1"/>
  <c r="K260" i="1"/>
  <c r="R259" i="1"/>
  <c r="Q259" i="1"/>
  <c r="P259" i="1"/>
  <c r="O259" i="1"/>
  <c r="N259" i="1"/>
  <c r="M259" i="1"/>
  <c r="L259" i="1"/>
  <c r="K259" i="1"/>
  <c r="J258" i="1"/>
  <c r="I258" i="1"/>
  <c r="H258" i="1"/>
  <c r="G258" i="1"/>
  <c r="F258" i="1"/>
  <c r="E258" i="1"/>
  <c r="D258" i="1"/>
  <c r="C258" i="1"/>
  <c r="R257" i="1"/>
  <c r="Q257" i="1"/>
  <c r="P257" i="1"/>
  <c r="O257" i="1"/>
  <c r="N257" i="1"/>
  <c r="M257" i="1"/>
  <c r="L257" i="1"/>
  <c r="K257" i="1"/>
  <c r="R256" i="1"/>
  <c r="R258" i="1" s="1"/>
  <c r="Q256" i="1"/>
  <c r="Q258" i="1" s="1"/>
  <c r="P256" i="1"/>
  <c r="P258" i="1" s="1"/>
  <c r="O256" i="1"/>
  <c r="O258" i="1" s="1"/>
  <c r="N256" i="1"/>
  <c r="N258" i="1" s="1"/>
  <c r="M256" i="1"/>
  <c r="M258" i="1" s="1"/>
  <c r="L256" i="1"/>
  <c r="L258" i="1" s="1"/>
  <c r="K256" i="1"/>
  <c r="K258" i="1" s="1"/>
  <c r="J255" i="1"/>
  <c r="I255" i="1"/>
  <c r="H255" i="1"/>
  <c r="G255" i="1"/>
  <c r="F255" i="1"/>
  <c r="E255" i="1"/>
  <c r="D255" i="1"/>
  <c r="C255" i="1"/>
  <c r="R254" i="1"/>
  <c r="Q254" i="1"/>
  <c r="P254" i="1"/>
  <c r="O254" i="1"/>
  <c r="N254" i="1"/>
  <c r="M254" i="1"/>
  <c r="L254" i="1"/>
  <c r="K254" i="1"/>
  <c r="R253" i="1"/>
  <c r="Q253" i="1"/>
  <c r="P253" i="1"/>
  <c r="O253" i="1"/>
  <c r="N253" i="1"/>
  <c r="M253" i="1"/>
  <c r="L253" i="1"/>
  <c r="K253" i="1"/>
  <c r="R252" i="1"/>
  <c r="Q252" i="1"/>
  <c r="P252" i="1"/>
  <c r="O252" i="1"/>
  <c r="N252" i="1"/>
  <c r="M252" i="1"/>
  <c r="L252" i="1"/>
  <c r="K252" i="1"/>
  <c r="R251" i="1"/>
  <c r="Q251" i="1"/>
  <c r="P251" i="1"/>
  <c r="P255" i="1" s="1"/>
  <c r="O251" i="1"/>
  <c r="O255" i="1" s="1"/>
  <c r="N251" i="1"/>
  <c r="N255" i="1" s="1"/>
  <c r="M251" i="1"/>
  <c r="M255" i="1" s="1"/>
  <c r="L251" i="1"/>
  <c r="K251" i="1"/>
  <c r="K255" i="1" s="1"/>
  <c r="J250" i="1"/>
  <c r="I250" i="1"/>
  <c r="H250" i="1"/>
  <c r="G250" i="1"/>
  <c r="F250" i="1"/>
  <c r="E250" i="1"/>
  <c r="D250" i="1"/>
  <c r="C250" i="1"/>
  <c r="R249" i="1"/>
  <c r="Q249" i="1"/>
  <c r="P249" i="1"/>
  <c r="O249" i="1"/>
  <c r="N249" i="1"/>
  <c r="M249" i="1"/>
  <c r="L249" i="1"/>
  <c r="K249" i="1"/>
  <c r="R248" i="1"/>
  <c r="Q248" i="1"/>
  <c r="P248" i="1"/>
  <c r="O248" i="1"/>
  <c r="N248" i="1"/>
  <c r="M248" i="1"/>
  <c r="L248" i="1"/>
  <c r="K248" i="1"/>
  <c r="R247" i="1"/>
  <c r="Q247" i="1"/>
  <c r="P247" i="1"/>
  <c r="O247" i="1"/>
  <c r="N247" i="1"/>
  <c r="M247" i="1"/>
  <c r="L247" i="1"/>
  <c r="K247" i="1"/>
  <c r="R246" i="1"/>
  <c r="Q246" i="1"/>
  <c r="P246" i="1"/>
  <c r="O246" i="1"/>
  <c r="N246" i="1"/>
  <c r="M246" i="1"/>
  <c r="L246" i="1"/>
  <c r="K246" i="1"/>
  <c r="R245" i="1"/>
  <c r="Q245" i="1"/>
  <c r="P245" i="1"/>
  <c r="O245" i="1"/>
  <c r="N245" i="1"/>
  <c r="M245" i="1"/>
  <c r="L245" i="1"/>
  <c r="K245" i="1"/>
  <c r="R244" i="1"/>
  <c r="Q244" i="1"/>
  <c r="P244" i="1"/>
  <c r="O244" i="1"/>
  <c r="N244" i="1"/>
  <c r="M244" i="1"/>
  <c r="L244" i="1"/>
  <c r="K244" i="1"/>
  <c r="R243" i="1"/>
  <c r="R250" i="1" s="1"/>
  <c r="Q243" i="1"/>
  <c r="P243" i="1"/>
  <c r="O243" i="1"/>
  <c r="N243" i="1"/>
  <c r="N250" i="1" s="1"/>
  <c r="M243" i="1"/>
  <c r="M250" i="1" s="1"/>
  <c r="L243" i="1"/>
  <c r="K243" i="1"/>
  <c r="K250" i="1" s="1"/>
  <c r="R241" i="1"/>
  <c r="Q241" i="1"/>
  <c r="P241" i="1"/>
  <c r="O241" i="1"/>
  <c r="N241" i="1"/>
  <c r="M241" i="1"/>
  <c r="L241" i="1"/>
  <c r="K241" i="1"/>
  <c r="J240" i="1"/>
  <c r="I240" i="1"/>
  <c r="H240" i="1"/>
  <c r="G240" i="1"/>
  <c r="F240" i="1"/>
  <c r="E240" i="1"/>
  <c r="D240" i="1"/>
  <c r="C240" i="1"/>
  <c r="R239" i="1"/>
  <c r="Q239" i="1"/>
  <c r="P239" i="1"/>
  <c r="O239" i="1"/>
  <c r="N239" i="1"/>
  <c r="M239" i="1"/>
  <c r="L239" i="1"/>
  <c r="K239" i="1"/>
  <c r="K240" i="1" s="1"/>
  <c r="R238" i="1"/>
  <c r="Q238" i="1"/>
  <c r="P238" i="1"/>
  <c r="O238" i="1"/>
  <c r="N238" i="1"/>
  <c r="M238" i="1"/>
  <c r="L238" i="1"/>
  <c r="K238" i="1"/>
  <c r="R237" i="1"/>
  <c r="Q237" i="1"/>
  <c r="P237" i="1"/>
  <c r="O237" i="1"/>
  <c r="N237" i="1"/>
  <c r="M237" i="1"/>
  <c r="L237" i="1"/>
  <c r="K237" i="1"/>
  <c r="J236" i="1"/>
  <c r="I236" i="1"/>
  <c r="H236" i="1"/>
  <c r="H242" i="1" s="1"/>
  <c r="G236" i="1"/>
  <c r="F236" i="1"/>
  <c r="E236" i="1"/>
  <c r="D236" i="1"/>
  <c r="C236" i="1"/>
  <c r="R235" i="1"/>
  <c r="Q235" i="1"/>
  <c r="Q236" i="1" s="1"/>
  <c r="P235" i="1"/>
  <c r="O235" i="1"/>
  <c r="N235" i="1"/>
  <c r="M235" i="1"/>
  <c r="L235" i="1"/>
  <c r="K235" i="1"/>
  <c r="R234" i="1"/>
  <c r="Q234" i="1"/>
  <c r="P234" i="1"/>
  <c r="O234" i="1"/>
  <c r="N234" i="1"/>
  <c r="M234" i="1"/>
  <c r="L234" i="1"/>
  <c r="K234" i="1"/>
  <c r="R233" i="1"/>
  <c r="Q233" i="1"/>
  <c r="P233" i="1"/>
  <c r="O233" i="1"/>
  <c r="N233" i="1"/>
  <c r="M233" i="1"/>
  <c r="L233" i="1"/>
  <c r="K233" i="1"/>
  <c r="R232" i="1"/>
  <c r="Q232" i="1"/>
  <c r="P232" i="1"/>
  <c r="O232" i="1"/>
  <c r="N232" i="1"/>
  <c r="M232" i="1"/>
  <c r="L232" i="1"/>
  <c r="K232" i="1"/>
  <c r="R231" i="1"/>
  <c r="Q231" i="1"/>
  <c r="P231" i="1"/>
  <c r="O231" i="1"/>
  <c r="N231" i="1"/>
  <c r="M231" i="1"/>
  <c r="L231" i="1"/>
  <c r="K231" i="1"/>
  <c r="R230" i="1"/>
  <c r="Q230" i="1"/>
  <c r="P230" i="1"/>
  <c r="O230" i="1"/>
  <c r="N230" i="1"/>
  <c r="M230" i="1"/>
  <c r="L230" i="1"/>
  <c r="K230" i="1"/>
  <c r="R229" i="1"/>
  <c r="Q229" i="1"/>
  <c r="P229" i="1"/>
  <c r="O229" i="1"/>
  <c r="N229" i="1"/>
  <c r="M229" i="1"/>
  <c r="L229" i="1"/>
  <c r="K229" i="1"/>
  <c r="J228" i="1"/>
  <c r="I228" i="1"/>
  <c r="H228" i="1"/>
  <c r="G228" i="1"/>
  <c r="G242" i="1" s="1"/>
  <c r="F228" i="1"/>
  <c r="E228" i="1"/>
  <c r="D228" i="1"/>
  <c r="C228" i="1"/>
  <c r="R227" i="1"/>
  <c r="Q227" i="1"/>
  <c r="Q228" i="1" s="1"/>
  <c r="P227" i="1"/>
  <c r="O227" i="1"/>
  <c r="N227" i="1"/>
  <c r="M227" i="1"/>
  <c r="L227" i="1"/>
  <c r="K227" i="1"/>
  <c r="R226" i="1"/>
  <c r="Q226" i="1"/>
  <c r="P226" i="1"/>
  <c r="O226" i="1"/>
  <c r="N226" i="1"/>
  <c r="M226" i="1"/>
  <c r="L226" i="1"/>
  <c r="K226" i="1"/>
  <c r="R224" i="1"/>
  <c r="Q224" i="1"/>
  <c r="P224" i="1"/>
  <c r="O224" i="1"/>
  <c r="N224" i="1"/>
  <c r="M224" i="1"/>
  <c r="L224" i="1"/>
  <c r="K224" i="1"/>
  <c r="R223" i="1"/>
  <c r="Q223" i="1"/>
  <c r="P223" i="1"/>
  <c r="O223" i="1"/>
  <c r="N223" i="1"/>
  <c r="M223" i="1"/>
  <c r="L223" i="1"/>
  <c r="K223" i="1"/>
  <c r="Q222" i="1"/>
  <c r="J222" i="1"/>
  <c r="I222" i="1"/>
  <c r="H222" i="1"/>
  <c r="G222" i="1"/>
  <c r="F222" i="1"/>
  <c r="E222" i="1"/>
  <c r="D222" i="1"/>
  <c r="C222" i="1"/>
  <c r="R221" i="1"/>
  <c r="R222" i="1" s="1"/>
  <c r="Q221" i="1"/>
  <c r="P221" i="1"/>
  <c r="O221" i="1"/>
  <c r="N221" i="1"/>
  <c r="M221" i="1"/>
  <c r="L221" i="1"/>
  <c r="K221" i="1"/>
  <c r="R220" i="1"/>
  <c r="Q220" i="1"/>
  <c r="P220" i="1"/>
  <c r="O220" i="1"/>
  <c r="N220" i="1"/>
  <c r="M220" i="1"/>
  <c r="L220" i="1"/>
  <c r="K220" i="1"/>
  <c r="R219" i="1"/>
  <c r="Q219" i="1"/>
  <c r="P219" i="1"/>
  <c r="O219" i="1"/>
  <c r="N219" i="1"/>
  <c r="M219" i="1"/>
  <c r="L219" i="1"/>
  <c r="K219" i="1"/>
  <c r="J218" i="1"/>
  <c r="I218" i="1"/>
  <c r="H218" i="1"/>
  <c r="G218" i="1"/>
  <c r="F218" i="1"/>
  <c r="E218" i="1"/>
  <c r="D218" i="1"/>
  <c r="C218" i="1"/>
  <c r="R217" i="1"/>
  <c r="Q217" i="1"/>
  <c r="P217" i="1"/>
  <c r="P218" i="1" s="1"/>
  <c r="O217" i="1"/>
  <c r="N217" i="1"/>
  <c r="M217" i="1"/>
  <c r="M218" i="1" s="1"/>
  <c r="L217" i="1"/>
  <c r="K217" i="1"/>
  <c r="R216" i="1"/>
  <c r="Q216" i="1"/>
  <c r="P216" i="1"/>
  <c r="O216" i="1"/>
  <c r="N216" i="1"/>
  <c r="M216" i="1"/>
  <c r="L216" i="1"/>
  <c r="L218" i="1" s="1"/>
  <c r="K216" i="1"/>
  <c r="R215" i="1"/>
  <c r="Q215" i="1"/>
  <c r="P215" i="1"/>
  <c r="O215" i="1"/>
  <c r="N215" i="1"/>
  <c r="M215" i="1"/>
  <c r="L215" i="1"/>
  <c r="K215" i="1"/>
  <c r="J214" i="1"/>
  <c r="I214" i="1"/>
  <c r="H214" i="1"/>
  <c r="G214" i="1"/>
  <c r="F214" i="1"/>
  <c r="E214" i="1"/>
  <c r="D214" i="1"/>
  <c r="C214" i="1"/>
  <c r="R213" i="1"/>
  <c r="Q213" i="1"/>
  <c r="P213" i="1"/>
  <c r="O213" i="1"/>
  <c r="N213" i="1"/>
  <c r="M213" i="1"/>
  <c r="L213" i="1"/>
  <c r="K213" i="1"/>
  <c r="R212" i="1"/>
  <c r="Q212" i="1"/>
  <c r="P212" i="1"/>
  <c r="O212" i="1"/>
  <c r="N212" i="1"/>
  <c r="M212" i="1"/>
  <c r="L212" i="1"/>
  <c r="K212" i="1"/>
  <c r="R211" i="1"/>
  <c r="Q211" i="1"/>
  <c r="P211" i="1"/>
  <c r="O211" i="1"/>
  <c r="N211" i="1"/>
  <c r="M211" i="1"/>
  <c r="L211" i="1"/>
  <c r="K211" i="1"/>
  <c r="J210" i="1"/>
  <c r="I210" i="1"/>
  <c r="H210" i="1"/>
  <c r="G210" i="1"/>
  <c r="F210" i="1"/>
  <c r="E210" i="1"/>
  <c r="D210" i="1"/>
  <c r="C210" i="1"/>
  <c r="R209" i="1"/>
  <c r="Q209" i="1"/>
  <c r="P209" i="1"/>
  <c r="O209" i="1"/>
  <c r="N209" i="1"/>
  <c r="M209" i="1"/>
  <c r="L209" i="1"/>
  <c r="K209" i="1"/>
  <c r="R208" i="1"/>
  <c r="Q208" i="1"/>
  <c r="P208" i="1"/>
  <c r="O208" i="1"/>
  <c r="N208" i="1"/>
  <c r="M208" i="1"/>
  <c r="L208" i="1"/>
  <c r="K208" i="1"/>
  <c r="R207" i="1"/>
  <c r="Q207" i="1"/>
  <c r="P207" i="1"/>
  <c r="O207" i="1"/>
  <c r="N207" i="1"/>
  <c r="M207" i="1"/>
  <c r="L207" i="1"/>
  <c r="K207" i="1"/>
  <c r="J206" i="1"/>
  <c r="I206" i="1"/>
  <c r="H206" i="1"/>
  <c r="G206" i="1"/>
  <c r="F206" i="1"/>
  <c r="E206" i="1"/>
  <c r="D206" i="1"/>
  <c r="C206" i="1"/>
  <c r="R205" i="1"/>
  <c r="Q205" i="1"/>
  <c r="P205" i="1"/>
  <c r="O205" i="1"/>
  <c r="N205" i="1"/>
  <c r="M205" i="1"/>
  <c r="L205" i="1"/>
  <c r="K205" i="1"/>
  <c r="R204" i="1"/>
  <c r="Q204" i="1"/>
  <c r="P204" i="1"/>
  <c r="O204" i="1"/>
  <c r="N204" i="1"/>
  <c r="M204" i="1"/>
  <c r="L204" i="1"/>
  <c r="K204" i="1"/>
  <c r="R203" i="1"/>
  <c r="Q203" i="1"/>
  <c r="P203" i="1"/>
  <c r="O203" i="1"/>
  <c r="N203" i="1"/>
  <c r="M203" i="1"/>
  <c r="L203" i="1"/>
  <c r="K203" i="1"/>
  <c r="R202" i="1"/>
  <c r="Q202" i="1"/>
  <c r="P202" i="1"/>
  <c r="O202" i="1"/>
  <c r="N202" i="1"/>
  <c r="M202" i="1"/>
  <c r="L202" i="1"/>
  <c r="K202" i="1"/>
  <c r="R201" i="1"/>
  <c r="Q201" i="1"/>
  <c r="P201" i="1"/>
  <c r="O201" i="1"/>
  <c r="N201" i="1"/>
  <c r="M201" i="1"/>
  <c r="L201" i="1"/>
  <c r="K201" i="1"/>
  <c r="R200" i="1"/>
  <c r="R206" i="1" s="1"/>
  <c r="Q200" i="1"/>
  <c r="P200" i="1"/>
  <c r="O200" i="1"/>
  <c r="O206" i="1" s="1"/>
  <c r="N200" i="1"/>
  <c r="N206" i="1" s="1"/>
  <c r="M200" i="1"/>
  <c r="M206" i="1" s="1"/>
  <c r="L200" i="1"/>
  <c r="L206" i="1" s="1"/>
  <c r="K200" i="1"/>
  <c r="K206" i="1" s="1"/>
  <c r="R199" i="1"/>
  <c r="Q199" i="1"/>
  <c r="P199" i="1"/>
  <c r="O199" i="1"/>
  <c r="N199" i="1"/>
  <c r="M199" i="1"/>
  <c r="L199" i="1"/>
  <c r="K199" i="1"/>
  <c r="R198" i="1"/>
  <c r="Q198" i="1"/>
  <c r="P198" i="1"/>
  <c r="O198" i="1"/>
  <c r="N198" i="1"/>
  <c r="M198" i="1"/>
  <c r="L198" i="1"/>
  <c r="K198" i="1"/>
  <c r="R197" i="1"/>
  <c r="Q197" i="1"/>
  <c r="P197" i="1"/>
  <c r="O197" i="1"/>
  <c r="N197" i="1"/>
  <c r="M197" i="1"/>
  <c r="L197" i="1"/>
  <c r="K197" i="1"/>
  <c r="J196" i="1"/>
  <c r="I196" i="1"/>
  <c r="H196" i="1"/>
  <c r="G196" i="1"/>
  <c r="F196" i="1"/>
  <c r="E196" i="1"/>
  <c r="D196" i="1"/>
  <c r="C196" i="1"/>
  <c r="R195" i="1"/>
  <c r="Q195" i="1"/>
  <c r="P195" i="1"/>
  <c r="O195" i="1"/>
  <c r="N195" i="1"/>
  <c r="M195" i="1"/>
  <c r="L195" i="1"/>
  <c r="K195" i="1"/>
  <c r="R194" i="1"/>
  <c r="Q194" i="1"/>
  <c r="P194" i="1"/>
  <c r="O194" i="1"/>
  <c r="N194" i="1"/>
  <c r="M194" i="1"/>
  <c r="L194" i="1"/>
  <c r="K194" i="1"/>
  <c r="R193" i="1"/>
  <c r="Q193" i="1"/>
  <c r="P193" i="1"/>
  <c r="O193" i="1"/>
  <c r="N193" i="1"/>
  <c r="M193" i="1"/>
  <c r="L193" i="1"/>
  <c r="K193" i="1"/>
  <c r="J192" i="1"/>
  <c r="I192" i="1"/>
  <c r="H192" i="1"/>
  <c r="G192" i="1"/>
  <c r="F192" i="1"/>
  <c r="E192" i="1"/>
  <c r="D192" i="1"/>
  <c r="C192" i="1"/>
  <c r="R191" i="1"/>
  <c r="Q191" i="1"/>
  <c r="P191" i="1"/>
  <c r="O191" i="1"/>
  <c r="N191" i="1"/>
  <c r="M191" i="1"/>
  <c r="M192" i="1" s="1"/>
  <c r="L191" i="1"/>
  <c r="K191" i="1"/>
  <c r="R190" i="1"/>
  <c r="Q190" i="1"/>
  <c r="P190" i="1"/>
  <c r="O190" i="1"/>
  <c r="N190" i="1"/>
  <c r="M190" i="1"/>
  <c r="L190" i="1"/>
  <c r="K190" i="1"/>
  <c r="R189" i="1"/>
  <c r="Q189" i="1"/>
  <c r="P189" i="1"/>
  <c r="P192" i="1" s="1"/>
  <c r="O189" i="1"/>
  <c r="N189" i="1"/>
  <c r="M189" i="1"/>
  <c r="L189" i="1"/>
  <c r="K189" i="1"/>
  <c r="J188" i="1"/>
  <c r="I188" i="1"/>
  <c r="H188" i="1"/>
  <c r="G188" i="1"/>
  <c r="F188" i="1"/>
  <c r="E188" i="1"/>
  <c r="D188" i="1"/>
  <c r="C188" i="1"/>
  <c r="R187" i="1"/>
  <c r="R188" i="1" s="1"/>
  <c r="Q187" i="1"/>
  <c r="Q188" i="1" s="1"/>
  <c r="P187" i="1"/>
  <c r="P188" i="1" s="1"/>
  <c r="O187" i="1"/>
  <c r="O188" i="1" s="1"/>
  <c r="N187" i="1"/>
  <c r="N188" i="1" s="1"/>
  <c r="M187" i="1"/>
  <c r="M188" i="1" s="1"/>
  <c r="L187" i="1"/>
  <c r="K187" i="1"/>
  <c r="K188" i="1" s="1"/>
  <c r="J185" i="1"/>
  <c r="I185" i="1"/>
  <c r="H185" i="1"/>
  <c r="G185" i="1"/>
  <c r="F185" i="1"/>
  <c r="E185" i="1"/>
  <c r="D185" i="1"/>
  <c r="C185" i="1"/>
  <c r="R184" i="1"/>
  <c r="Q184" i="1"/>
  <c r="P184" i="1"/>
  <c r="O184" i="1"/>
  <c r="N184" i="1"/>
  <c r="M184" i="1"/>
  <c r="L184" i="1"/>
  <c r="K184" i="1"/>
  <c r="R183" i="1"/>
  <c r="Q183" i="1"/>
  <c r="Q185" i="1" s="1"/>
  <c r="P183" i="1"/>
  <c r="O183" i="1"/>
  <c r="N183" i="1"/>
  <c r="M183" i="1"/>
  <c r="L183" i="1"/>
  <c r="K183" i="1"/>
  <c r="R182" i="1"/>
  <c r="Q182" i="1"/>
  <c r="P182" i="1"/>
  <c r="O182" i="1"/>
  <c r="N182" i="1"/>
  <c r="M182" i="1"/>
  <c r="L182" i="1"/>
  <c r="K182" i="1"/>
  <c r="J181" i="1"/>
  <c r="I181" i="1"/>
  <c r="H181" i="1"/>
  <c r="G181" i="1"/>
  <c r="F181" i="1"/>
  <c r="E181" i="1"/>
  <c r="D181" i="1"/>
  <c r="C181" i="1"/>
  <c r="R180" i="1"/>
  <c r="Q180" i="1"/>
  <c r="Q181" i="1" s="1"/>
  <c r="P180" i="1"/>
  <c r="P181" i="1" s="1"/>
  <c r="O180" i="1"/>
  <c r="N180" i="1"/>
  <c r="N181" i="1" s="1"/>
  <c r="M180" i="1"/>
  <c r="L180" i="1"/>
  <c r="K180" i="1"/>
  <c r="R179" i="1"/>
  <c r="Q179" i="1"/>
  <c r="P179" i="1"/>
  <c r="O179" i="1"/>
  <c r="N179" i="1"/>
  <c r="M179" i="1"/>
  <c r="L179" i="1"/>
  <c r="L181" i="1" s="1"/>
  <c r="K179" i="1"/>
  <c r="R178" i="1"/>
  <c r="Q178" i="1"/>
  <c r="P178" i="1"/>
  <c r="O178" i="1"/>
  <c r="N178" i="1"/>
  <c r="M178" i="1"/>
  <c r="L178" i="1"/>
  <c r="K178" i="1"/>
  <c r="R177" i="1"/>
  <c r="Q177" i="1"/>
  <c r="P177" i="1"/>
  <c r="O177" i="1"/>
  <c r="N177" i="1"/>
  <c r="M177" i="1"/>
  <c r="L177" i="1"/>
  <c r="K177" i="1"/>
  <c r="J176" i="1"/>
  <c r="I176" i="1"/>
  <c r="H176" i="1"/>
  <c r="G176" i="1"/>
  <c r="F176" i="1"/>
  <c r="E176" i="1"/>
  <c r="D176" i="1"/>
  <c r="C176" i="1"/>
  <c r="R175" i="1"/>
  <c r="Q175" i="1"/>
  <c r="P175" i="1"/>
  <c r="P176" i="1" s="1"/>
  <c r="O175" i="1"/>
  <c r="N175" i="1"/>
  <c r="M175" i="1"/>
  <c r="L175" i="1"/>
  <c r="K175" i="1"/>
  <c r="R174" i="1"/>
  <c r="Q174" i="1"/>
  <c r="P174" i="1"/>
  <c r="O174" i="1"/>
  <c r="N174" i="1"/>
  <c r="M174" i="1"/>
  <c r="L174" i="1"/>
  <c r="K174" i="1"/>
  <c r="R173" i="1"/>
  <c r="Q173" i="1"/>
  <c r="P173" i="1"/>
  <c r="O173" i="1"/>
  <c r="N173" i="1"/>
  <c r="M173" i="1"/>
  <c r="L173" i="1"/>
  <c r="K173" i="1"/>
  <c r="R172" i="1"/>
  <c r="Q172" i="1"/>
  <c r="P172" i="1"/>
  <c r="O172" i="1"/>
  <c r="N172" i="1"/>
  <c r="M172" i="1"/>
  <c r="L172" i="1"/>
  <c r="K172" i="1"/>
  <c r="J171" i="1"/>
  <c r="I171" i="1"/>
  <c r="H171" i="1"/>
  <c r="G171" i="1"/>
  <c r="F171" i="1"/>
  <c r="E171" i="1"/>
  <c r="D171" i="1"/>
  <c r="C171" i="1"/>
  <c r="R170" i="1"/>
  <c r="Q170" i="1"/>
  <c r="P170" i="1"/>
  <c r="O170" i="1"/>
  <c r="N170" i="1"/>
  <c r="M170" i="1"/>
  <c r="L170" i="1"/>
  <c r="K170" i="1"/>
  <c r="R169" i="1"/>
  <c r="Q169" i="1"/>
  <c r="P169" i="1"/>
  <c r="O169" i="1"/>
  <c r="N169" i="1"/>
  <c r="M169" i="1"/>
  <c r="L169" i="1"/>
  <c r="K169" i="1"/>
  <c r="R168" i="1"/>
  <c r="Q168" i="1"/>
  <c r="P168" i="1"/>
  <c r="O168" i="1"/>
  <c r="N168" i="1"/>
  <c r="M168" i="1"/>
  <c r="L168" i="1"/>
  <c r="K168" i="1"/>
  <c r="J167" i="1"/>
  <c r="I167" i="1"/>
  <c r="H167" i="1"/>
  <c r="G167" i="1"/>
  <c r="F167" i="1"/>
  <c r="E167" i="1"/>
  <c r="D167" i="1"/>
  <c r="C167" i="1"/>
  <c r="R166" i="1"/>
  <c r="Q166" i="1"/>
  <c r="P166" i="1"/>
  <c r="O166" i="1"/>
  <c r="N166" i="1"/>
  <c r="M166" i="1"/>
  <c r="L166" i="1"/>
  <c r="K166" i="1"/>
  <c r="K167" i="1" s="1"/>
  <c r="R165" i="1"/>
  <c r="Q165" i="1"/>
  <c r="P165" i="1"/>
  <c r="O165" i="1"/>
  <c r="N165" i="1"/>
  <c r="M165" i="1"/>
  <c r="L165" i="1"/>
  <c r="K165" i="1"/>
  <c r="R164" i="1"/>
  <c r="Q164" i="1"/>
  <c r="P164" i="1"/>
  <c r="O164" i="1"/>
  <c r="N164" i="1"/>
  <c r="M164" i="1"/>
  <c r="L164" i="1"/>
  <c r="K164" i="1"/>
  <c r="J163" i="1"/>
  <c r="I163" i="1"/>
  <c r="H163" i="1"/>
  <c r="G163" i="1"/>
  <c r="F163" i="1"/>
  <c r="E163" i="1"/>
  <c r="D163" i="1"/>
  <c r="C163" i="1"/>
  <c r="R162" i="1"/>
  <c r="Q162" i="1"/>
  <c r="P162" i="1"/>
  <c r="O162" i="1"/>
  <c r="N162" i="1"/>
  <c r="M162" i="1"/>
  <c r="L162" i="1"/>
  <c r="K162" i="1"/>
  <c r="R161" i="1"/>
  <c r="Q161" i="1"/>
  <c r="P161" i="1"/>
  <c r="O161" i="1"/>
  <c r="O163" i="1" s="1"/>
  <c r="N161" i="1"/>
  <c r="M161" i="1"/>
  <c r="L161" i="1"/>
  <c r="K161" i="1"/>
  <c r="R160" i="1"/>
  <c r="Q160" i="1"/>
  <c r="P160" i="1"/>
  <c r="O160" i="1"/>
  <c r="N160" i="1"/>
  <c r="M160" i="1"/>
  <c r="L160" i="1"/>
  <c r="K160" i="1"/>
  <c r="J159" i="1"/>
  <c r="I159" i="1"/>
  <c r="H159" i="1"/>
  <c r="G159" i="1"/>
  <c r="F159" i="1"/>
  <c r="E159" i="1"/>
  <c r="D159" i="1"/>
  <c r="C159" i="1"/>
  <c r="R158" i="1"/>
  <c r="Q158" i="1"/>
  <c r="P158" i="1"/>
  <c r="O158" i="1"/>
  <c r="N158" i="1"/>
  <c r="M158" i="1"/>
  <c r="L158" i="1"/>
  <c r="K158" i="1"/>
  <c r="R157" i="1"/>
  <c r="Q157" i="1"/>
  <c r="P157" i="1"/>
  <c r="O157" i="1"/>
  <c r="N157" i="1"/>
  <c r="M157" i="1"/>
  <c r="L157" i="1"/>
  <c r="K157" i="1"/>
  <c r="R156" i="1"/>
  <c r="Q156" i="1"/>
  <c r="P156" i="1"/>
  <c r="O156" i="1"/>
  <c r="N156" i="1"/>
  <c r="M156" i="1"/>
  <c r="L156" i="1"/>
  <c r="K156" i="1"/>
  <c r="R155" i="1"/>
  <c r="Q155" i="1"/>
  <c r="P155" i="1"/>
  <c r="O155" i="1"/>
  <c r="N155" i="1"/>
  <c r="M155" i="1"/>
  <c r="L155" i="1"/>
  <c r="K155" i="1"/>
  <c r="R154" i="1"/>
  <c r="Q154" i="1"/>
  <c r="P154" i="1"/>
  <c r="O154" i="1"/>
  <c r="N154" i="1"/>
  <c r="M154" i="1"/>
  <c r="L154" i="1"/>
  <c r="K154" i="1"/>
  <c r="R153" i="1"/>
  <c r="Q153" i="1"/>
  <c r="P153" i="1"/>
  <c r="O153" i="1"/>
  <c r="N153" i="1"/>
  <c r="M153" i="1"/>
  <c r="L153" i="1"/>
  <c r="K153" i="1"/>
  <c r="R152" i="1"/>
  <c r="Q152" i="1"/>
  <c r="P152" i="1"/>
  <c r="O152" i="1"/>
  <c r="N152" i="1"/>
  <c r="M152" i="1"/>
  <c r="L152" i="1"/>
  <c r="K152" i="1"/>
  <c r="R151" i="1"/>
  <c r="Q151" i="1"/>
  <c r="P151" i="1"/>
  <c r="O151" i="1"/>
  <c r="N151" i="1"/>
  <c r="M151" i="1"/>
  <c r="L151" i="1"/>
  <c r="K151" i="1"/>
  <c r="R150" i="1"/>
  <c r="Q150" i="1"/>
  <c r="Q159" i="1" s="1"/>
  <c r="P150" i="1"/>
  <c r="P159" i="1" s="1"/>
  <c r="O150" i="1"/>
  <c r="O159" i="1" s="1"/>
  <c r="N150" i="1"/>
  <c r="N159" i="1" s="1"/>
  <c r="M150" i="1"/>
  <c r="M159" i="1" s="1"/>
  <c r="L150" i="1"/>
  <c r="L159" i="1" s="1"/>
  <c r="K150" i="1"/>
  <c r="M149" i="1"/>
  <c r="J149" i="1"/>
  <c r="I149" i="1"/>
  <c r="H149" i="1"/>
  <c r="G149" i="1"/>
  <c r="F149" i="1"/>
  <c r="E149" i="1"/>
  <c r="D149" i="1"/>
  <c r="C149" i="1"/>
  <c r="R148" i="1"/>
  <c r="Q148" i="1"/>
  <c r="P148" i="1"/>
  <c r="O148" i="1"/>
  <c r="N148" i="1"/>
  <c r="N149" i="1" s="1"/>
  <c r="M148" i="1"/>
  <c r="L148" i="1"/>
  <c r="L149" i="1" s="1"/>
  <c r="K148" i="1"/>
  <c r="R147" i="1"/>
  <c r="Q147" i="1"/>
  <c r="P147" i="1"/>
  <c r="O147" i="1"/>
  <c r="N147" i="1"/>
  <c r="M147" i="1"/>
  <c r="L147" i="1"/>
  <c r="K147" i="1"/>
  <c r="J146" i="1"/>
  <c r="I146" i="1"/>
  <c r="H146" i="1"/>
  <c r="G146" i="1"/>
  <c r="F146" i="1"/>
  <c r="E146" i="1"/>
  <c r="D146" i="1"/>
  <c r="C146" i="1"/>
  <c r="R145" i="1"/>
  <c r="Q145" i="1"/>
  <c r="P145" i="1"/>
  <c r="O145" i="1"/>
  <c r="N145" i="1"/>
  <c r="M145" i="1"/>
  <c r="L145" i="1"/>
  <c r="K145" i="1"/>
  <c r="R144" i="1"/>
  <c r="Q144" i="1"/>
  <c r="P144" i="1"/>
  <c r="O144" i="1"/>
  <c r="N144" i="1"/>
  <c r="M144" i="1"/>
  <c r="L144" i="1"/>
  <c r="L146" i="1" s="1"/>
  <c r="K144" i="1"/>
  <c r="J143" i="1"/>
  <c r="I143" i="1"/>
  <c r="H143" i="1"/>
  <c r="G143" i="1"/>
  <c r="F143" i="1"/>
  <c r="E143" i="1"/>
  <c r="D143" i="1"/>
  <c r="C143" i="1"/>
  <c r="R142" i="1"/>
  <c r="Q142" i="1"/>
  <c r="P142" i="1"/>
  <c r="O142" i="1"/>
  <c r="N142" i="1"/>
  <c r="M142" i="1"/>
  <c r="L142" i="1"/>
  <c r="L143" i="1" s="1"/>
  <c r="K142" i="1"/>
  <c r="R141" i="1"/>
  <c r="Q141" i="1"/>
  <c r="P141" i="1"/>
  <c r="O141" i="1"/>
  <c r="N141" i="1"/>
  <c r="M141" i="1"/>
  <c r="L141" i="1"/>
  <c r="K141" i="1"/>
  <c r="R140" i="1"/>
  <c r="Q140" i="1"/>
  <c r="P140" i="1"/>
  <c r="O140" i="1"/>
  <c r="N140" i="1"/>
  <c r="M140" i="1"/>
  <c r="L140" i="1"/>
  <c r="K140" i="1"/>
  <c r="J138" i="1"/>
  <c r="I138" i="1"/>
  <c r="H138" i="1"/>
  <c r="G138" i="1"/>
  <c r="F138" i="1"/>
  <c r="E138" i="1"/>
  <c r="R137" i="1"/>
  <c r="Q137" i="1"/>
  <c r="P137" i="1"/>
  <c r="O137" i="1"/>
  <c r="N137" i="1"/>
  <c r="M137" i="1"/>
  <c r="L137" i="1"/>
  <c r="K137" i="1"/>
  <c r="R136" i="1"/>
  <c r="Q136" i="1"/>
  <c r="P136" i="1"/>
  <c r="O136" i="1"/>
  <c r="N136" i="1"/>
  <c r="M136" i="1"/>
  <c r="D136" i="1"/>
  <c r="C136" i="1"/>
  <c r="R135" i="1"/>
  <c r="Q135" i="1"/>
  <c r="P135" i="1"/>
  <c r="O135" i="1"/>
  <c r="N135" i="1"/>
  <c r="M135" i="1"/>
  <c r="L135" i="1"/>
  <c r="K135" i="1"/>
  <c r="R134" i="1"/>
  <c r="Q134" i="1"/>
  <c r="P134" i="1"/>
  <c r="O134" i="1"/>
  <c r="N134" i="1"/>
  <c r="M134" i="1"/>
  <c r="L134" i="1"/>
  <c r="K134" i="1"/>
  <c r="R133" i="1"/>
  <c r="Q133" i="1"/>
  <c r="P133" i="1"/>
  <c r="O133" i="1"/>
  <c r="N133" i="1"/>
  <c r="M133" i="1"/>
  <c r="D133" i="1"/>
  <c r="C133" i="1"/>
  <c r="K133" i="1" s="1"/>
  <c r="R132" i="1"/>
  <c r="Q132" i="1"/>
  <c r="P132" i="1"/>
  <c r="O132" i="1"/>
  <c r="N132" i="1"/>
  <c r="M132" i="1"/>
  <c r="L132" i="1"/>
  <c r="K132" i="1"/>
  <c r="R131" i="1"/>
  <c r="Q131" i="1"/>
  <c r="P131" i="1"/>
  <c r="O131" i="1"/>
  <c r="N131" i="1"/>
  <c r="M131" i="1"/>
  <c r="D131" i="1"/>
  <c r="L131" i="1" s="1"/>
  <c r="C131" i="1"/>
  <c r="R130" i="1"/>
  <c r="Q130" i="1"/>
  <c r="P130" i="1"/>
  <c r="O130" i="1"/>
  <c r="N130" i="1"/>
  <c r="M130" i="1"/>
  <c r="L130" i="1"/>
  <c r="K130" i="1"/>
  <c r="J129" i="1"/>
  <c r="I129" i="1"/>
  <c r="H129" i="1"/>
  <c r="G129" i="1"/>
  <c r="F129" i="1"/>
  <c r="E129" i="1"/>
  <c r="D129" i="1"/>
  <c r="C129" i="1"/>
  <c r="R128" i="1"/>
  <c r="Q128" i="1"/>
  <c r="P128" i="1"/>
  <c r="O128" i="1"/>
  <c r="N128" i="1"/>
  <c r="M128" i="1"/>
  <c r="L128" i="1"/>
  <c r="K128" i="1"/>
  <c r="R127" i="1"/>
  <c r="Q127" i="1"/>
  <c r="P127" i="1"/>
  <c r="O127" i="1"/>
  <c r="N127" i="1"/>
  <c r="M127" i="1"/>
  <c r="L127" i="1"/>
  <c r="K127" i="1"/>
  <c r="J126" i="1"/>
  <c r="I126" i="1"/>
  <c r="H126" i="1"/>
  <c r="G126" i="1"/>
  <c r="F126" i="1"/>
  <c r="E126" i="1"/>
  <c r="D126" i="1"/>
  <c r="C126" i="1"/>
  <c r="R125" i="1"/>
  <c r="Q125" i="1"/>
  <c r="Q126" i="1" s="1"/>
  <c r="P125" i="1"/>
  <c r="P126" i="1" s="1"/>
  <c r="O125" i="1"/>
  <c r="O126" i="1" s="1"/>
  <c r="N125" i="1"/>
  <c r="M125" i="1"/>
  <c r="L125" i="1"/>
  <c r="K125" i="1"/>
  <c r="R124" i="1"/>
  <c r="Q124" i="1"/>
  <c r="P124" i="1"/>
  <c r="O124" i="1"/>
  <c r="N124" i="1"/>
  <c r="M124" i="1"/>
  <c r="L124" i="1"/>
  <c r="K124" i="1"/>
  <c r="R123" i="1"/>
  <c r="Q123" i="1"/>
  <c r="P123" i="1"/>
  <c r="O123" i="1"/>
  <c r="N123" i="1"/>
  <c r="M123" i="1"/>
  <c r="L123" i="1"/>
  <c r="K123" i="1"/>
  <c r="R122" i="1"/>
  <c r="Q122" i="1"/>
  <c r="P122" i="1"/>
  <c r="O122" i="1"/>
  <c r="N122" i="1"/>
  <c r="M122" i="1"/>
  <c r="L122" i="1"/>
  <c r="K122" i="1"/>
  <c r="J121" i="1"/>
  <c r="I121" i="1"/>
  <c r="H121" i="1"/>
  <c r="G121" i="1"/>
  <c r="F121" i="1"/>
  <c r="E121" i="1"/>
  <c r="D121" i="1"/>
  <c r="C121" i="1"/>
  <c r="R120" i="1"/>
  <c r="Q120" i="1"/>
  <c r="P120" i="1"/>
  <c r="O120" i="1"/>
  <c r="O121" i="1" s="1"/>
  <c r="N120" i="1"/>
  <c r="M120" i="1"/>
  <c r="L120" i="1"/>
  <c r="K120" i="1"/>
  <c r="R119" i="1"/>
  <c r="Q119" i="1"/>
  <c r="P119" i="1"/>
  <c r="O119" i="1"/>
  <c r="N119" i="1"/>
  <c r="M119" i="1"/>
  <c r="L119" i="1"/>
  <c r="K119" i="1"/>
  <c r="R118" i="1"/>
  <c r="Q118" i="1"/>
  <c r="P118" i="1"/>
  <c r="O118" i="1"/>
  <c r="N118" i="1"/>
  <c r="M118" i="1"/>
  <c r="K118" i="1"/>
  <c r="D118" i="1"/>
  <c r="C118" i="1"/>
  <c r="J117" i="1"/>
  <c r="I117" i="1"/>
  <c r="H117" i="1"/>
  <c r="G117" i="1"/>
  <c r="F117" i="1"/>
  <c r="E117" i="1"/>
  <c r="R116" i="1"/>
  <c r="Q116" i="1"/>
  <c r="P116" i="1"/>
  <c r="P117" i="1" s="1"/>
  <c r="O116" i="1"/>
  <c r="O117" i="1" s="1"/>
  <c r="N116" i="1"/>
  <c r="M116" i="1"/>
  <c r="L116" i="1"/>
  <c r="K116" i="1"/>
  <c r="R115" i="1"/>
  <c r="Q115" i="1"/>
  <c r="P115" i="1"/>
  <c r="O115" i="1"/>
  <c r="N115" i="1"/>
  <c r="N117" i="1" s="1"/>
  <c r="M115" i="1"/>
  <c r="D115" i="1"/>
  <c r="C115" i="1"/>
  <c r="J114" i="1"/>
  <c r="I114" i="1"/>
  <c r="H114" i="1"/>
  <c r="G114" i="1"/>
  <c r="F114" i="1"/>
  <c r="E114" i="1"/>
  <c r="R113" i="1"/>
  <c r="R114" i="1" s="1"/>
  <c r="Q113" i="1"/>
  <c r="Q114" i="1" s="1"/>
  <c r="P113" i="1"/>
  <c r="O113" i="1"/>
  <c r="N113" i="1"/>
  <c r="M113" i="1"/>
  <c r="L113" i="1"/>
  <c r="K113" i="1"/>
  <c r="R112" i="1"/>
  <c r="Q112" i="1"/>
  <c r="P112" i="1"/>
  <c r="O112" i="1"/>
  <c r="N112" i="1"/>
  <c r="M112" i="1"/>
  <c r="D112" i="1"/>
  <c r="D114" i="1" s="1"/>
  <c r="C112" i="1"/>
  <c r="C114" i="1" s="1"/>
  <c r="J111" i="1"/>
  <c r="I111" i="1"/>
  <c r="H111" i="1"/>
  <c r="G111" i="1"/>
  <c r="F111" i="1"/>
  <c r="E111" i="1"/>
  <c r="R110" i="1"/>
  <c r="Q110" i="1"/>
  <c r="P110" i="1"/>
  <c r="O110" i="1"/>
  <c r="O111" i="1" s="1"/>
  <c r="N110" i="1"/>
  <c r="M110" i="1"/>
  <c r="L110" i="1"/>
  <c r="K110" i="1"/>
  <c r="R109" i="1"/>
  <c r="Q109" i="1"/>
  <c r="P109" i="1"/>
  <c r="O109" i="1"/>
  <c r="N109" i="1"/>
  <c r="M109" i="1"/>
  <c r="D109" i="1"/>
  <c r="C109" i="1"/>
  <c r="J108" i="1"/>
  <c r="I108" i="1"/>
  <c r="H108" i="1"/>
  <c r="G108" i="1"/>
  <c r="F108" i="1"/>
  <c r="E108" i="1"/>
  <c r="R107" i="1"/>
  <c r="Q107" i="1"/>
  <c r="P107" i="1"/>
  <c r="O107" i="1"/>
  <c r="N107" i="1"/>
  <c r="N108" i="1" s="1"/>
  <c r="M107" i="1"/>
  <c r="L107" i="1"/>
  <c r="K107" i="1"/>
  <c r="R106" i="1"/>
  <c r="Q106" i="1"/>
  <c r="P106" i="1"/>
  <c r="O106" i="1"/>
  <c r="N106" i="1"/>
  <c r="M106" i="1"/>
  <c r="D106" i="1"/>
  <c r="C106" i="1"/>
  <c r="C108" i="1" s="1"/>
  <c r="J105" i="1"/>
  <c r="I105" i="1"/>
  <c r="H105" i="1"/>
  <c r="G105" i="1"/>
  <c r="F105" i="1"/>
  <c r="E105" i="1"/>
  <c r="R104" i="1"/>
  <c r="Q104" i="1"/>
  <c r="P104" i="1"/>
  <c r="O104" i="1"/>
  <c r="N104" i="1"/>
  <c r="M104" i="1"/>
  <c r="L104" i="1"/>
  <c r="K104" i="1"/>
  <c r="R103" i="1"/>
  <c r="Q103" i="1"/>
  <c r="P103" i="1"/>
  <c r="O103" i="1"/>
  <c r="N103" i="1"/>
  <c r="M103" i="1"/>
  <c r="D103" i="1"/>
  <c r="C103" i="1"/>
  <c r="C105" i="1" s="1"/>
  <c r="J102" i="1"/>
  <c r="I102" i="1"/>
  <c r="H102" i="1"/>
  <c r="G102" i="1"/>
  <c r="F102" i="1"/>
  <c r="E102" i="1"/>
  <c r="D102" i="1"/>
  <c r="C102" i="1"/>
  <c r="R101" i="1"/>
  <c r="Q101" i="1"/>
  <c r="P101" i="1"/>
  <c r="O101" i="1"/>
  <c r="N101" i="1"/>
  <c r="M101" i="1"/>
  <c r="L101" i="1"/>
  <c r="K101" i="1"/>
  <c r="R100" i="1"/>
  <c r="Q100" i="1"/>
  <c r="P100" i="1"/>
  <c r="O100" i="1"/>
  <c r="N100" i="1"/>
  <c r="M100" i="1"/>
  <c r="L100" i="1"/>
  <c r="K100" i="1"/>
  <c r="R99" i="1"/>
  <c r="Q99" i="1"/>
  <c r="P99" i="1"/>
  <c r="O99" i="1"/>
  <c r="N99" i="1"/>
  <c r="M99" i="1"/>
  <c r="K99" i="1"/>
  <c r="D99" i="1"/>
  <c r="C99" i="1"/>
  <c r="R98" i="1"/>
  <c r="Q98" i="1"/>
  <c r="P98" i="1"/>
  <c r="O98" i="1"/>
  <c r="N98" i="1"/>
  <c r="M98" i="1"/>
  <c r="L98" i="1"/>
  <c r="K98" i="1"/>
  <c r="J97" i="1"/>
  <c r="I97" i="1"/>
  <c r="H97" i="1"/>
  <c r="G97" i="1"/>
  <c r="F97" i="1"/>
  <c r="E97" i="1"/>
  <c r="D97" i="1"/>
  <c r="C97" i="1"/>
  <c r="R96" i="1"/>
  <c r="Q96" i="1"/>
  <c r="P96" i="1"/>
  <c r="O96" i="1"/>
  <c r="N96" i="1"/>
  <c r="M96" i="1"/>
  <c r="M97" i="1" s="1"/>
  <c r="L96" i="1"/>
  <c r="K96" i="1"/>
  <c r="R95" i="1"/>
  <c r="Q95" i="1"/>
  <c r="P95" i="1"/>
  <c r="O95" i="1"/>
  <c r="N95" i="1"/>
  <c r="M95" i="1"/>
  <c r="L95" i="1"/>
  <c r="K95" i="1"/>
  <c r="R94" i="1"/>
  <c r="Q94" i="1"/>
  <c r="P94" i="1"/>
  <c r="O94" i="1"/>
  <c r="N94" i="1"/>
  <c r="M94" i="1"/>
  <c r="L94" i="1"/>
  <c r="K94" i="1"/>
  <c r="R92" i="1"/>
  <c r="Q92" i="1"/>
  <c r="P92" i="1"/>
  <c r="O92" i="1"/>
  <c r="N92" i="1"/>
  <c r="M92" i="1"/>
  <c r="L92" i="1"/>
  <c r="K92" i="1"/>
  <c r="R91" i="1"/>
  <c r="Q91" i="1"/>
  <c r="P91" i="1"/>
  <c r="O91" i="1"/>
  <c r="N91" i="1"/>
  <c r="M91" i="1"/>
  <c r="L91" i="1"/>
  <c r="K91" i="1"/>
  <c r="J90" i="1"/>
  <c r="I90" i="1"/>
  <c r="H90" i="1"/>
  <c r="G90" i="1"/>
  <c r="F90" i="1"/>
  <c r="E90" i="1"/>
  <c r="D90" i="1"/>
  <c r="C90" i="1"/>
  <c r="R89" i="1"/>
  <c r="Q89" i="1"/>
  <c r="P89" i="1"/>
  <c r="O89" i="1"/>
  <c r="O90" i="1" s="1"/>
  <c r="N89" i="1"/>
  <c r="N90" i="1" s="1"/>
  <c r="M89" i="1"/>
  <c r="L89" i="1"/>
  <c r="K89" i="1"/>
  <c r="R88" i="1"/>
  <c r="Q88" i="1"/>
  <c r="P88" i="1"/>
  <c r="O88" i="1"/>
  <c r="N88" i="1"/>
  <c r="M88" i="1"/>
  <c r="L88" i="1"/>
  <c r="K88" i="1"/>
  <c r="J87" i="1"/>
  <c r="I87" i="1"/>
  <c r="H87" i="1"/>
  <c r="G87" i="1"/>
  <c r="F87" i="1"/>
  <c r="E87" i="1"/>
  <c r="D87" i="1"/>
  <c r="C87" i="1"/>
  <c r="R86" i="1"/>
  <c r="Q86" i="1"/>
  <c r="P86" i="1"/>
  <c r="O86" i="1"/>
  <c r="N86" i="1"/>
  <c r="N87" i="1" s="1"/>
  <c r="M86" i="1"/>
  <c r="L86" i="1"/>
  <c r="K86" i="1"/>
  <c r="R85" i="1"/>
  <c r="Q85" i="1"/>
  <c r="P85" i="1"/>
  <c r="O85" i="1"/>
  <c r="N85" i="1"/>
  <c r="M85" i="1"/>
  <c r="L85" i="1"/>
  <c r="K85" i="1"/>
  <c r="J84" i="1"/>
  <c r="I84" i="1"/>
  <c r="H84" i="1"/>
  <c r="G84" i="1"/>
  <c r="F84" i="1"/>
  <c r="E84" i="1"/>
  <c r="D84" i="1"/>
  <c r="C84" i="1"/>
  <c r="R83" i="1"/>
  <c r="Q83" i="1"/>
  <c r="P83" i="1"/>
  <c r="O83" i="1"/>
  <c r="N83" i="1"/>
  <c r="M83" i="1"/>
  <c r="M84" i="1" s="1"/>
  <c r="L83" i="1"/>
  <c r="K83" i="1"/>
  <c r="R82" i="1"/>
  <c r="Q82" i="1"/>
  <c r="P82" i="1"/>
  <c r="O82" i="1"/>
  <c r="N82" i="1"/>
  <c r="M82" i="1"/>
  <c r="L82" i="1"/>
  <c r="K82" i="1"/>
  <c r="R81" i="1"/>
  <c r="Q81" i="1"/>
  <c r="P81" i="1"/>
  <c r="O81" i="1"/>
  <c r="N81" i="1"/>
  <c r="M81" i="1"/>
  <c r="L81" i="1"/>
  <c r="K81" i="1"/>
  <c r="J80" i="1"/>
  <c r="I80" i="1"/>
  <c r="H80" i="1"/>
  <c r="G80" i="1"/>
  <c r="F80" i="1"/>
  <c r="E80" i="1"/>
  <c r="D80" i="1"/>
  <c r="C80" i="1"/>
  <c r="R79" i="1"/>
  <c r="R80" i="1" s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J76" i="1"/>
  <c r="I76" i="1"/>
  <c r="H76" i="1"/>
  <c r="G76" i="1"/>
  <c r="F76" i="1"/>
  <c r="E76" i="1"/>
  <c r="D76" i="1"/>
  <c r="C76" i="1"/>
  <c r="R75" i="1"/>
  <c r="Q75" i="1"/>
  <c r="Q76" i="1" s="1"/>
  <c r="P75" i="1"/>
  <c r="O75" i="1"/>
  <c r="N75" i="1"/>
  <c r="M75" i="1"/>
  <c r="L75" i="1"/>
  <c r="L76" i="1" s="1"/>
  <c r="K75" i="1"/>
  <c r="R74" i="1"/>
  <c r="Q74" i="1"/>
  <c r="P74" i="1"/>
  <c r="O74" i="1"/>
  <c r="N74" i="1"/>
  <c r="M74" i="1"/>
  <c r="L74" i="1"/>
  <c r="K74" i="1"/>
  <c r="J73" i="1"/>
  <c r="I73" i="1"/>
  <c r="H73" i="1"/>
  <c r="G73" i="1"/>
  <c r="F73" i="1"/>
  <c r="E73" i="1"/>
  <c r="D73" i="1"/>
  <c r="C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J70" i="1"/>
  <c r="I70" i="1"/>
  <c r="H70" i="1"/>
  <c r="G70" i="1"/>
  <c r="F70" i="1"/>
  <c r="E70" i="1"/>
  <c r="D70" i="1"/>
  <c r="C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Q67" i="1"/>
  <c r="J67" i="1"/>
  <c r="I67" i="1"/>
  <c r="H67" i="1"/>
  <c r="G67" i="1"/>
  <c r="F67" i="1"/>
  <c r="E67" i="1"/>
  <c r="D67" i="1"/>
  <c r="C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J62" i="1"/>
  <c r="I62" i="1"/>
  <c r="H62" i="1"/>
  <c r="G62" i="1"/>
  <c r="F62" i="1"/>
  <c r="E62" i="1"/>
  <c r="D62" i="1"/>
  <c r="C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J59" i="1"/>
  <c r="I59" i="1"/>
  <c r="H59" i="1"/>
  <c r="G59" i="1"/>
  <c r="F59" i="1"/>
  <c r="E59" i="1"/>
  <c r="D59" i="1"/>
  <c r="C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J55" i="1"/>
  <c r="I55" i="1"/>
  <c r="H55" i="1"/>
  <c r="G55" i="1"/>
  <c r="F55" i="1"/>
  <c r="E55" i="1"/>
  <c r="D55" i="1"/>
  <c r="C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J52" i="1"/>
  <c r="I52" i="1"/>
  <c r="H52" i="1"/>
  <c r="G52" i="1"/>
  <c r="F52" i="1"/>
  <c r="E52" i="1"/>
  <c r="D52" i="1"/>
  <c r="C52" i="1"/>
  <c r="R51" i="1"/>
  <c r="Q51" i="1"/>
  <c r="P51" i="1"/>
  <c r="O51" i="1"/>
  <c r="N51" i="1"/>
  <c r="M51" i="1"/>
  <c r="L51" i="1"/>
  <c r="K51" i="1"/>
  <c r="K52" i="1" s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J47" i="1"/>
  <c r="I47" i="1"/>
  <c r="H47" i="1"/>
  <c r="G47" i="1"/>
  <c r="F47" i="1"/>
  <c r="E47" i="1"/>
  <c r="D47" i="1"/>
  <c r="C47" i="1"/>
  <c r="R46" i="1"/>
  <c r="R47" i="1" s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J43" i="1"/>
  <c r="I43" i="1"/>
  <c r="H43" i="1"/>
  <c r="G43" i="1"/>
  <c r="F43" i="1"/>
  <c r="E43" i="1"/>
  <c r="D43" i="1"/>
  <c r="C43" i="1"/>
  <c r="R42" i="1"/>
  <c r="Q42" i="1"/>
  <c r="P42" i="1"/>
  <c r="O42" i="1"/>
  <c r="N42" i="1"/>
  <c r="M42" i="1"/>
  <c r="M43" i="1" s="1"/>
  <c r="L42" i="1"/>
  <c r="K42" i="1"/>
  <c r="R41" i="1"/>
  <c r="Q41" i="1"/>
  <c r="P41" i="1"/>
  <c r="O41" i="1"/>
  <c r="N41" i="1"/>
  <c r="M41" i="1"/>
  <c r="L41" i="1"/>
  <c r="K41" i="1"/>
  <c r="J40" i="1"/>
  <c r="I40" i="1"/>
  <c r="H40" i="1"/>
  <c r="G40" i="1"/>
  <c r="F40" i="1"/>
  <c r="E40" i="1"/>
  <c r="D40" i="1"/>
  <c r="C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J37" i="1"/>
  <c r="I37" i="1"/>
  <c r="H37" i="1"/>
  <c r="G37" i="1"/>
  <c r="F37" i="1"/>
  <c r="E37" i="1"/>
  <c r="D37" i="1"/>
  <c r="C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J33" i="1"/>
  <c r="I33" i="1"/>
  <c r="H33" i="1"/>
  <c r="G33" i="1"/>
  <c r="F33" i="1"/>
  <c r="E33" i="1"/>
  <c r="D33" i="1"/>
  <c r="C33" i="1"/>
  <c r="R32" i="1"/>
  <c r="Q32" i="1"/>
  <c r="P32" i="1"/>
  <c r="O32" i="1"/>
  <c r="N32" i="1"/>
  <c r="M32" i="1"/>
  <c r="M33" i="1" s="1"/>
  <c r="L32" i="1"/>
  <c r="K32" i="1"/>
  <c r="R31" i="1"/>
  <c r="Q31" i="1"/>
  <c r="P31" i="1"/>
  <c r="O31" i="1"/>
  <c r="N31" i="1"/>
  <c r="M31" i="1"/>
  <c r="L31" i="1"/>
  <c r="K31" i="1"/>
  <c r="R30" i="1"/>
  <c r="Q30" i="1"/>
  <c r="P30" i="1"/>
  <c r="O30" i="1"/>
  <c r="N30" i="1"/>
  <c r="M30" i="1"/>
  <c r="L30" i="1"/>
  <c r="K30" i="1"/>
  <c r="R29" i="1"/>
  <c r="Q29" i="1"/>
  <c r="P29" i="1"/>
  <c r="O29" i="1"/>
  <c r="N29" i="1"/>
  <c r="M29" i="1"/>
  <c r="L29" i="1"/>
  <c r="K29" i="1"/>
  <c r="J28" i="1"/>
  <c r="I28" i="1"/>
  <c r="H28" i="1"/>
  <c r="G28" i="1"/>
  <c r="F28" i="1"/>
  <c r="E28" i="1"/>
  <c r="D28" i="1"/>
  <c r="C28" i="1"/>
  <c r="R27" i="1"/>
  <c r="Q27" i="1"/>
  <c r="P27" i="1"/>
  <c r="O27" i="1"/>
  <c r="N27" i="1"/>
  <c r="M27" i="1"/>
  <c r="L27" i="1"/>
  <c r="K27" i="1"/>
  <c r="R26" i="1"/>
  <c r="Q26" i="1"/>
  <c r="P26" i="1"/>
  <c r="O26" i="1"/>
  <c r="N26" i="1"/>
  <c r="M26" i="1"/>
  <c r="L26" i="1"/>
  <c r="K26" i="1"/>
  <c r="R25" i="1"/>
  <c r="Q25" i="1"/>
  <c r="P25" i="1"/>
  <c r="O25" i="1"/>
  <c r="N25" i="1"/>
  <c r="M25" i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K23" i="1"/>
  <c r="R22" i="1"/>
  <c r="Q22" i="1"/>
  <c r="P22" i="1"/>
  <c r="O22" i="1"/>
  <c r="N22" i="1"/>
  <c r="M22" i="1"/>
  <c r="L22" i="1"/>
  <c r="K22" i="1"/>
  <c r="R21" i="1"/>
  <c r="Q21" i="1"/>
  <c r="P21" i="1"/>
  <c r="O21" i="1"/>
  <c r="N21" i="1"/>
  <c r="M21" i="1"/>
  <c r="L21" i="1"/>
  <c r="K21" i="1"/>
  <c r="R20" i="1"/>
  <c r="Q20" i="1"/>
  <c r="Q28" i="1" s="1"/>
  <c r="P20" i="1"/>
  <c r="P28" i="1" s="1"/>
  <c r="O20" i="1"/>
  <c r="O28" i="1" s="1"/>
  <c r="N20" i="1"/>
  <c r="M20" i="1"/>
  <c r="M28" i="1" s="1"/>
  <c r="L20" i="1"/>
  <c r="L28" i="1" s="1"/>
  <c r="K20" i="1"/>
  <c r="K28" i="1" s="1"/>
  <c r="J19" i="1"/>
  <c r="I19" i="1"/>
  <c r="H19" i="1"/>
  <c r="G19" i="1"/>
  <c r="F19" i="1"/>
  <c r="E19" i="1"/>
  <c r="D19" i="1"/>
  <c r="C19" i="1"/>
  <c r="R18" i="1"/>
  <c r="Q18" i="1"/>
  <c r="P18" i="1"/>
  <c r="O18" i="1"/>
  <c r="N18" i="1"/>
  <c r="M18" i="1"/>
  <c r="M19" i="1" s="1"/>
  <c r="L18" i="1"/>
  <c r="K18" i="1"/>
  <c r="R17" i="1"/>
  <c r="Q17" i="1"/>
  <c r="P17" i="1"/>
  <c r="O17" i="1"/>
  <c r="N17" i="1"/>
  <c r="M17" i="1"/>
  <c r="L17" i="1"/>
  <c r="K17" i="1"/>
  <c r="J16" i="1"/>
  <c r="I16" i="1"/>
  <c r="H16" i="1"/>
  <c r="G16" i="1"/>
  <c r="F16" i="1"/>
  <c r="E16" i="1"/>
  <c r="D16" i="1"/>
  <c r="C16" i="1"/>
  <c r="R15" i="1"/>
  <c r="Q15" i="1"/>
  <c r="Q16" i="1" s="1"/>
  <c r="P15" i="1"/>
  <c r="O15" i="1"/>
  <c r="N15" i="1"/>
  <c r="M15" i="1"/>
  <c r="M16" i="1" s="1"/>
  <c r="L15" i="1"/>
  <c r="K15" i="1"/>
  <c r="R14" i="1"/>
  <c r="Q14" i="1"/>
  <c r="P14" i="1"/>
  <c r="O14" i="1"/>
  <c r="N14" i="1"/>
  <c r="M14" i="1"/>
  <c r="L14" i="1"/>
  <c r="K14" i="1"/>
  <c r="K16" i="1" s="1"/>
  <c r="J13" i="1"/>
  <c r="I13" i="1"/>
  <c r="H13" i="1"/>
  <c r="G13" i="1"/>
  <c r="F13" i="1"/>
  <c r="E13" i="1"/>
  <c r="D13" i="1"/>
  <c r="C13" i="1"/>
  <c r="R12" i="1"/>
  <c r="Q12" i="1"/>
  <c r="P12" i="1"/>
  <c r="O12" i="1"/>
  <c r="N12" i="1"/>
  <c r="M12" i="1"/>
  <c r="L12" i="1"/>
  <c r="K12" i="1"/>
  <c r="R11" i="1"/>
  <c r="R13" i="1" s="1"/>
  <c r="Q11" i="1"/>
  <c r="P11" i="1"/>
  <c r="P13" i="1" s="1"/>
  <c r="O11" i="1"/>
  <c r="O13" i="1" s="1"/>
  <c r="N11" i="1"/>
  <c r="N13" i="1" s="1"/>
  <c r="M11" i="1"/>
  <c r="M13" i="1" s="1"/>
  <c r="L11" i="1"/>
  <c r="L13" i="1" s="1"/>
  <c r="K11" i="1"/>
  <c r="K13" i="1" s="1"/>
  <c r="J10" i="1"/>
  <c r="I10" i="1"/>
  <c r="H10" i="1"/>
  <c r="G10" i="1"/>
  <c r="F10" i="1"/>
  <c r="E10" i="1"/>
  <c r="D10" i="1"/>
  <c r="C10" i="1"/>
  <c r="R9" i="1"/>
  <c r="Q9" i="1"/>
  <c r="P9" i="1"/>
  <c r="O9" i="1"/>
  <c r="N9" i="1"/>
  <c r="M9" i="1"/>
  <c r="L9" i="1"/>
  <c r="K9" i="1"/>
  <c r="R8" i="1"/>
  <c r="Q8" i="1"/>
  <c r="Q10" i="1" s="1"/>
  <c r="P8" i="1"/>
  <c r="O8" i="1"/>
  <c r="O10" i="1" s="1"/>
  <c r="N8" i="1"/>
  <c r="N10" i="1" s="1"/>
  <c r="M8" i="1"/>
  <c r="M10" i="1" s="1"/>
  <c r="L8" i="1"/>
  <c r="K8" i="1"/>
  <c r="K10" i="1" s="1"/>
  <c r="O16" i="1" l="1"/>
  <c r="M37" i="1"/>
  <c r="K62" i="1"/>
  <c r="L102" i="1"/>
  <c r="Q167" i="1"/>
  <c r="P16" i="1"/>
  <c r="N19" i="1"/>
  <c r="N37" i="1"/>
  <c r="N40" i="1"/>
  <c r="M47" i="1"/>
  <c r="L59" i="1"/>
  <c r="L62" i="1"/>
  <c r="L67" i="1"/>
  <c r="P84" i="1"/>
  <c r="O87" i="1"/>
  <c r="N97" i="1"/>
  <c r="M102" i="1"/>
  <c r="O108" i="1"/>
  <c r="P121" i="1"/>
  <c r="M143" i="1"/>
  <c r="M146" i="1"/>
  <c r="R167" i="1"/>
  <c r="Q171" i="1"/>
  <c r="Q186" i="1" s="1"/>
  <c r="Q176" i="1"/>
  <c r="O185" i="1"/>
  <c r="N192" i="1"/>
  <c r="N218" i="1"/>
  <c r="R228" i="1"/>
  <c r="R236" i="1"/>
  <c r="J242" i="1"/>
  <c r="P272" i="1"/>
  <c r="P270" i="1"/>
  <c r="O33" i="1"/>
  <c r="O37" i="1"/>
  <c r="O40" i="1"/>
  <c r="M52" i="1"/>
  <c r="M55" i="1"/>
  <c r="M59" i="1"/>
  <c r="M62" i="1"/>
  <c r="M67" i="1"/>
  <c r="L70" i="1"/>
  <c r="L73" i="1"/>
  <c r="Q84" i="1"/>
  <c r="P87" i="1"/>
  <c r="P90" i="1"/>
  <c r="O97" i="1"/>
  <c r="N102" i="1"/>
  <c r="N105" i="1"/>
  <c r="P108" i="1"/>
  <c r="R117" i="1"/>
  <c r="Q121" i="1"/>
  <c r="N146" i="1"/>
  <c r="K163" i="1"/>
  <c r="R171" i="1"/>
  <c r="R176" i="1"/>
  <c r="R181" i="1"/>
  <c r="P185" i="1"/>
  <c r="O192" i="1"/>
  <c r="O196" i="1"/>
  <c r="K228" i="1"/>
  <c r="K236" i="1"/>
  <c r="Q270" i="1"/>
  <c r="Q272" i="1" s="1"/>
  <c r="P33" i="1"/>
  <c r="P37" i="1"/>
  <c r="N52" i="1"/>
  <c r="N55" i="1"/>
  <c r="N59" i="1"/>
  <c r="N62" i="1"/>
  <c r="N67" i="1"/>
  <c r="M70" i="1"/>
  <c r="M73" i="1"/>
  <c r="R84" i="1"/>
  <c r="Q87" i="1"/>
  <c r="Q90" i="1"/>
  <c r="P97" i="1"/>
  <c r="O105" i="1"/>
  <c r="R121" i="1"/>
  <c r="O129" i="1"/>
  <c r="O146" i="1"/>
  <c r="L163" i="1"/>
  <c r="L167" i="1"/>
  <c r="K171" i="1"/>
  <c r="K176" i="1"/>
  <c r="K181" i="1"/>
  <c r="P196" i="1"/>
  <c r="L228" i="1"/>
  <c r="L236" i="1"/>
  <c r="R73" i="1"/>
  <c r="Q19" i="1"/>
  <c r="Q33" i="1"/>
  <c r="Q37" i="1"/>
  <c r="Q40" i="1"/>
  <c r="Q43" i="1"/>
  <c r="O55" i="1"/>
  <c r="O59" i="1"/>
  <c r="O62" i="1"/>
  <c r="O67" i="1"/>
  <c r="N73" i="1"/>
  <c r="N76" i="1"/>
  <c r="K84" i="1"/>
  <c r="R90" i="1"/>
  <c r="Q97" i="1"/>
  <c r="P102" i="1"/>
  <c r="M114" i="1"/>
  <c r="K121" i="1"/>
  <c r="P129" i="1"/>
  <c r="N138" i="1"/>
  <c r="P146" i="1"/>
  <c r="P149" i="1"/>
  <c r="M163" i="1"/>
  <c r="M167" i="1"/>
  <c r="L171" i="1"/>
  <c r="Q196" i="1"/>
  <c r="Q210" i="1"/>
  <c r="Q214" i="1"/>
  <c r="O222" i="1"/>
  <c r="M228" i="1"/>
  <c r="M236" i="1"/>
  <c r="K270" i="1"/>
  <c r="K272" i="1" s="1"/>
  <c r="K59" i="1"/>
  <c r="L16" i="1"/>
  <c r="R19" i="1"/>
  <c r="R33" i="1"/>
  <c r="R37" i="1"/>
  <c r="R40" i="1"/>
  <c r="P52" i="1"/>
  <c r="P55" i="1"/>
  <c r="P62" i="1"/>
  <c r="P67" i="1"/>
  <c r="O70" i="1"/>
  <c r="O73" i="1"/>
  <c r="O76" i="1"/>
  <c r="M80" i="1"/>
  <c r="K87" i="1"/>
  <c r="K90" i="1"/>
  <c r="R97" i="1"/>
  <c r="Q102" i="1"/>
  <c r="Q105" i="1"/>
  <c r="L121" i="1"/>
  <c r="Q129" i="1"/>
  <c r="Q143" i="1"/>
  <c r="Q146" i="1"/>
  <c r="N163" i="1"/>
  <c r="N167" i="1"/>
  <c r="M171" i="1"/>
  <c r="M176" i="1"/>
  <c r="R192" i="1"/>
  <c r="R196" i="1"/>
  <c r="R210" i="1"/>
  <c r="R214" i="1"/>
  <c r="N236" i="1"/>
  <c r="L270" i="1"/>
  <c r="L272" i="1" s="1"/>
  <c r="K67" i="1"/>
  <c r="P80" i="1"/>
  <c r="M214" i="1"/>
  <c r="O250" i="1"/>
  <c r="K33" i="1"/>
  <c r="K40" i="1"/>
  <c r="K43" i="1"/>
  <c r="Q52" i="1"/>
  <c r="Q55" i="1"/>
  <c r="Q59" i="1"/>
  <c r="Q62" i="1"/>
  <c r="P70" i="1"/>
  <c r="P76" i="1"/>
  <c r="L87" i="1"/>
  <c r="L90" i="1"/>
  <c r="K97" i="1"/>
  <c r="R102" i="1"/>
  <c r="M121" i="1"/>
  <c r="M126" i="1"/>
  <c r="R129" i="1"/>
  <c r="R143" i="1"/>
  <c r="R146" i="1"/>
  <c r="R149" i="1"/>
  <c r="O167" i="1"/>
  <c r="N171" i="1"/>
  <c r="N176" i="1"/>
  <c r="L185" i="1"/>
  <c r="K192" i="1"/>
  <c r="K218" i="1"/>
  <c r="O236" i="1"/>
  <c r="M272" i="1"/>
  <c r="M270" i="1"/>
  <c r="R70" i="1"/>
  <c r="L129" i="1"/>
  <c r="Q163" i="1"/>
  <c r="N16" i="1"/>
  <c r="L19" i="1"/>
  <c r="L33" i="1"/>
  <c r="L37" i="1"/>
  <c r="L40" i="1"/>
  <c r="L43" i="1"/>
  <c r="R52" i="1"/>
  <c r="R55" i="1"/>
  <c r="R59" i="1"/>
  <c r="R67" i="1"/>
  <c r="Q70" i="1"/>
  <c r="Q73" i="1"/>
  <c r="O80" i="1"/>
  <c r="N84" i="1"/>
  <c r="M87" i="1"/>
  <c r="M90" i="1"/>
  <c r="M93" i="1" s="1"/>
  <c r="L97" i="1"/>
  <c r="K102" i="1"/>
  <c r="N111" i="1"/>
  <c r="N121" i="1"/>
  <c r="N126" i="1"/>
  <c r="K129" i="1"/>
  <c r="K143" i="1"/>
  <c r="K146" i="1"/>
  <c r="O176" i="1"/>
  <c r="O181" i="1"/>
  <c r="O186" i="1" s="1"/>
  <c r="M185" i="1"/>
  <c r="L192" i="1"/>
  <c r="L214" i="1"/>
  <c r="P228" i="1"/>
  <c r="P236" i="1"/>
  <c r="P10" i="1"/>
  <c r="R16" i="1"/>
  <c r="K19" i="1"/>
  <c r="R28" i="1"/>
  <c r="K37" i="1"/>
  <c r="P43" i="1"/>
  <c r="R10" i="1"/>
  <c r="Q13" i="1"/>
  <c r="P40" i="1"/>
  <c r="O19" i="1"/>
  <c r="L10" i="1"/>
  <c r="P19" i="1"/>
  <c r="N33" i="1"/>
  <c r="M40" i="1"/>
  <c r="N28" i="1"/>
  <c r="N43" i="1"/>
  <c r="N47" i="1"/>
  <c r="O43" i="1"/>
  <c r="L52" i="1"/>
  <c r="R43" i="1"/>
  <c r="O52" i="1"/>
  <c r="O47" i="1"/>
  <c r="L55" i="1"/>
  <c r="P59" i="1"/>
  <c r="K73" i="1"/>
  <c r="J93" i="1"/>
  <c r="P73" i="1"/>
  <c r="M76" i="1"/>
  <c r="Q47" i="1"/>
  <c r="P47" i="1"/>
  <c r="K70" i="1"/>
  <c r="K47" i="1"/>
  <c r="N70" i="1"/>
  <c r="N93" i="1" s="1"/>
  <c r="L47" i="1"/>
  <c r="K55" i="1"/>
  <c r="R62" i="1"/>
  <c r="L84" i="1"/>
  <c r="C93" i="1"/>
  <c r="N80" i="1"/>
  <c r="R76" i="1"/>
  <c r="F93" i="1"/>
  <c r="M111" i="1"/>
  <c r="K80" i="1"/>
  <c r="R87" i="1"/>
  <c r="G93" i="1"/>
  <c r="L80" i="1"/>
  <c r="E93" i="1"/>
  <c r="O84" i="1"/>
  <c r="H93" i="1"/>
  <c r="P93" i="1"/>
  <c r="K76" i="1"/>
  <c r="I93" i="1"/>
  <c r="D105" i="1"/>
  <c r="L103" i="1"/>
  <c r="M108" i="1"/>
  <c r="O102" i="1"/>
  <c r="D93" i="1"/>
  <c r="L93" i="1"/>
  <c r="D108" i="1"/>
  <c r="L106" i="1"/>
  <c r="L108" i="1" s="1"/>
  <c r="K126" i="1"/>
  <c r="Q80" i="1"/>
  <c r="P105" i="1"/>
  <c r="P143" i="1"/>
  <c r="I139" i="1"/>
  <c r="L133" i="1"/>
  <c r="L99" i="1"/>
  <c r="K103" i="1"/>
  <c r="R105" i="1"/>
  <c r="K106" i="1"/>
  <c r="K108" i="1" s="1"/>
  <c r="Q117" i="1"/>
  <c r="L126" i="1"/>
  <c r="J139" i="1"/>
  <c r="K131" i="1"/>
  <c r="P171" i="1"/>
  <c r="L118" i="1"/>
  <c r="M129" i="1"/>
  <c r="L105" i="1"/>
  <c r="K109" i="1"/>
  <c r="P111" i="1"/>
  <c r="N129" i="1"/>
  <c r="M138" i="1"/>
  <c r="M105" i="1"/>
  <c r="Q108" i="1"/>
  <c r="L109" i="1"/>
  <c r="Q111" i="1"/>
  <c r="C111" i="1"/>
  <c r="N114" i="1"/>
  <c r="N139" i="1" s="1"/>
  <c r="R108" i="1"/>
  <c r="R111" i="1"/>
  <c r="D111" i="1"/>
  <c r="O114" i="1"/>
  <c r="M117" i="1"/>
  <c r="C138" i="1"/>
  <c r="C139" i="1" s="1"/>
  <c r="K136" i="1"/>
  <c r="K138" i="1" s="1"/>
  <c r="P114" i="1"/>
  <c r="D138" i="1"/>
  <c r="L136" i="1"/>
  <c r="O143" i="1"/>
  <c r="R126" i="1"/>
  <c r="O138" i="1"/>
  <c r="L138" i="1"/>
  <c r="Q149" i="1"/>
  <c r="P163" i="1"/>
  <c r="P186" i="1" s="1"/>
  <c r="P138" i="1"/>
  <c r="K112" i="1"/>
  <c r="C117" i="1"/>
  <c r="Q138" i="1"/>
  <c r="E139" i="1"/>
  <c r="L112" i="1"/>
  <c r="K115" i="1"/>
  <c r="D117" i="1"/>
  <c r="R138" i="1"/>
  <c r="F139" i="1"/>
  <c r="R159" i="1"/>
  <c r="L115" i="1"/>
  <c r="G139" i="1"/>
  <c r="K159" i="1"/>
  <c r="H139" i="1"/>
  <c r="N143" i="1"/>
  <c r="N185" i="1"/>
  <c r="N186" i="1" s="1"/>
  <c r="R163" i="1"/>
  <c r="F186" i="1"/>
  <c r="K149" i="1"/>
  <c r="G186" i="1"/>
  <c r="O149" i="1"/>
  <c r="L176" i="1"/>
  <c r="L186" i="1" s="1"/>
  <c r="M181" i="1"/>
  <c r="M186" i="1" s="1"/>
  <c r="P167" i="1"/>
  <c r="O171" i="1"/>
  <c r="R185" i="1"/>
  <c r="R186" i="1" s="1"/>
  <c r="E186" i="1"/>
  <c r="N196" i="1"/>
  <c r="L188" i="1"/>
  <c r="P206" i="1"/>
  <c r="H186" i="1"/>
  <c r="I186" i="1"/>
  <c r="Q206" i="1"/>
  <c r="K185" i="1"/>
  <c r="K186" i="1" s="1"/>
  <c r="J186" i="1"/>
  <c r="J290" i="1" s="1"/>
  <c r="Q192" i="1"/>
  <c r="C186" i="1"/>
  <c r="D186" i="1"/>
  <c r="M196" i="1"/>
  <c r="L196" i="1"/>
  <c r="I225" i="1"/>
  <c r="M210" i="1"/>
  <c r="M225" i="1" s="1"/>
  <c r="J225" i="1"/>
  <c r="N210" i="1"/>
  <c r="N214" i="1"/>
  <c r="K196" i="1"/>
  <c r="Q218" i="1"/>
  <c r="O210" i="1"/>
  <c r="K210" i="1"/>
  <c r="R218" i="1"/>
  <c r="C225" i="1"/>
  <c r="N228" i="1"/>
  <c r="P210" i="1"/>
  <c r="P214" i="1"/>
  <c r="G225" i="1"/>
  <c r="L222" i="1"/>
  <c r="L225" i="1" s="1"/>
  <c r="O214" i="1"/>
  <c r="F225" i="1"/>
  <c r="F290" i="1" s="1"/>
  <c r="M222" i="1"/>
  <c r="P240" i="1"/>
  <c r="K214" i="1"/>
  <c r="L210" i="1"/>
  <c r="O228" i="1"/>
  <c r="O218" i="1"/>
  <c r="O225" i="1" s="1"/>
  <c r="K222" i="1"/>
  <c r="E225" i="1"/>
  <c r="P222" i="1"/>
  <c r="P225" i="1" s="1"/>
  <c r="C242" i="1"/>
  <c r="N222" i="1"/>
  <c r="H225" i="1"/>
  <c r="Q240" i="1"/>
  <c r="Q242" i="1" s="1"/>
  <c r="D225" i="1"/>
  <c r="P242" i="1"/>
  <c r="O240" i="1"/>
  <c r="I242" i="1"/>
  <c r="D242" i="1"/>
  <c r="R240" i="1"/>
  <c r="R242" i="1" s="1"/>
  <c r="K242" i="1"/>
  <c r="E242" i="1"/>
  <c r="L240" i="1"/>
  <c r="F242" i="1"/>
  <c r="M240" i="1"/>
  <c r="L250" i="1"/>
  <c r="N240" i="1"/>
  <c r="N242" i="1" s="1"/>
  <c r="P250" i="1"/>
  <c r="Q250" i="1"/>
  <c r="Q255" i="1"/>
  <c r="R255" i="1"/>
  <c r="L255" i="1"/>
  <c r="G264" i="1"/>
  <c r="G290" i="1" s="1"/>
  <c r="J264" i="1"/>
  <c r="N264" i="1"/>
  <c r="C264" i="1"/>
  <c r="C290" i="1" s="1"/>
  <c r="P262" i="1"/>
  <c r="O264" i="1"/>
  <c r="E264" i="1"/>
  <c r="F264" i="1"/>
  <c r="D264" i="1"/>
  <c r="Q262" i="1"/>
  <c r="P264" i="1"/>
  <c r="R262" i="1"/>
  <c r="R264" i="1" s="1"/>
  <c r="Q289" i="1"/>
  <c r="K262" i="1"/>
  <c r="L262" i="1"/>
  <c r="K264" i="1"/>
  <c r="M262" i="1"/>
  <c r="M264" i="1" s="1"/>
  <c r="H264" i="1"/>
  <c r="H290" i="1" s="1"/>
  <c r="N262" i="1"/>
  <c r="I264" i="1"/>
  <c r="N272" i="1"/>
  <c r="O272" i="1"/>
  <c r="R270" i="1"/>
  <c r="R272" i="1" s="1"/>
  <c r="R289" i="1"/>
  <c r="K289" i="1"/>
  <c r="M289" i="1"/>
  <c r="O289" i="1"/>
  <c r="I290" i="1"/>
  <c r="R225" i="1" l="1"/>
  <c r="R290" i="1" s="1"/>
  <c r="K225" i="1"/>
  <c r="K93" i="1"/>
  <c r="Q264" i="1"/>
  <c r="Q225" i="1"/>
  <c r="Q290" i="1" s="1"/>
  <c r="O139" i="1"/>
  <c r="Q139" i="1"/>
  <c r="O93" i="1"/>
  <c r="O290" i="1" s="1"/>
  <c r="L264" i="1"/>
  <c r="M242" i="1"/>
  <c r="O242" i="1"/>
  <c r="N225" i="1"/>
  <c r="E290" i="1"/>
  <c r="Q93" i="1"/>
  <c r="N290" i="1"/>
  <c r="L242" i="1"/>
  <c r="R139" i="1"/>
  <c r="R93" i="1"/>
  <c r="P294" i="1"/>
  <c r="D139" i="1"/>
  <c r="D290" i="1" s="1"/>
  <c r="K117" i="1"/>
  <c r="P139" i="1"/>
  <c r="P290" i="1" s="1"/>
  <c r="L117" i="1"/>
  <c r="K105" i="1"/>
  <c r="K111" i="1"/>
  <c r="L114" i="1"/>
  <c r="L111" i="1"/>
  <c r="M139" i="1"/>
  <c r="M290" i="1" s="1"/>
  <c r="L139" i="1"/>
  <c r="L290" i="1" s="1"/>
  <c r="K114" i="1"/>
  <c r="K139" i="1" l="1"/>
  <c r="K290" i="1" s="1"/>
</calcChain>
</file>

<file path=xl/sharedStrings.xml><?xml version="1.0" encoding="utf-8"?>
<sst xmlns="http://schemas.openxmlformats.org/spreadsheetml/2006/main" count="321" uniqueCount="247">
  <si>
    <t>(Rs in lakh)</t>
  </si>
  <si>
    <t>BE 2025-26</t>
  </si>
  <si>
    <t>1st installment</t>
  </si>
  <si>
    <t>Sl.No.</t>
  </si>
  <si>
    <t>Name of the Unit/AICRP/Nwtwork Project/ATARI etc.</t>
  </si>
  <si>
    <t>OTHER THAN NEH, TSP, SCSP</t>
  </si>
  <si>
    <t>NEH</t>
  </si>
  <si>
    <t>TSP</t>
  </si>
  <si>
    <t>SCSP</t>
  </si>
  <si>
    <t xml:space="preserve">General </t>
  </si>
  <si>
    <t xml:space="preserve">Capital </t>
  </si>
  <si>
    <t>CICR, Nagpur</t>
  </si>
  <si>
    <t>AICRP on Cotton, CICR, Nagpur</t>
  </si>
  <si>
    <t>CRIJAF, Barrackpore</t>
  </si>
  <si>
    <t>AINPJAF, CRIJAF, Barrackpore</t>
  </si>
  <si>
    <t>NRRI, Cuttack</t>
  </si>
  <si>
    <t>Incentivizing Research in Agriculture, NRRI, Cuttack</t>
  </si>
  <si>
    <t>CTRI, Rajamundry</t>
  </si>
  <si>
    <t>NETWORK on Tobacco, CTRI, Rajamundry</t>
  </si>
  <si>
    <t>IARI, New Delhi</t>
  </si>
  <si>
    <t>Pesticide Residues, IARI, New Delhi</t>
  </si>
  <si>
    <t xml:space="preserve">AICRP on Nematode in cropping system, IARI, New Delhi </t>
  </si>
  <si>
    <t>CRP On Hybrid Technology, IARI, New Delhi</t>
  </si>
  <si>
    <t>CRP On Molecular  Breeding,  IARI, New Delhi</t>
  </si>
  <si>
    <t>AICRP-Honeybees and Pollinators, New Delhi</t>
  </si>
  <si>
    <t>Food Security with genome editing</t>
  </si>
  <si>
    <t>AINP on Emerging Pests </t>
  </si>
  <si>
    <t>IARI ,  Assam</t>
  </si>
  <si>
    <t>IARI Types Deemed University,  Jharkhand</t>
  </si>
  <si>
    <t>IGFRI, Jhansi</t>
  </si>
  <si>
    <t>AICRP on Forage Crops and Utilization, IGFRI, Jhansi</t>
  </si>
  <si>
    <t>IIPR, Kanpur</t>
  </si>
  <si>
    <t>AICRP on Rabi Pulses(Chickpea, lentil, fieldpea)</t>
  </si>
  <si>
    <t>AICRP on Kharif Pulses(Pigeonpea, mubgbean, urdbean, lathyrus, rajmash, cowpea arid lagumes)</t>
  </si>
  <si>
    <t>IISR, Lucknow</t>
  </si>
  <si>
    <t>AICRP on Sugercane, IISR, Lucknow</t>
  </si>
  <si>
    <t>IISR Lucknow</t>
  </si>
  <si>
    <t>NBAIM, Maunath Bhanjan</t>
  </si>
  <si>
    <t>AMAAS, NBAIM, Mau</t>
  </si>
  <si>
    <t>NBPGR, New Delhi</t>
  </si>
  <si>
    <t>AICRP POTENTIAL CROP, NBPGR, New Delhi</t>
  </si>
  <si>
    <t>CRP-AGRO BIODIVERSITY, NBPGR, New Delhi</t>
  </si>
  <si>
    <t>SBI, Coimbatore</t>
  </si>
  <si>
    <t>VPKAS, Almora</t>
  </si>
  <si>
    <t>NRCIPM, New Delhi</t>
  </si>
  <si>
    <t>AICRP on Crop Pest Management(soil arthropod, agri. acrology, vertebrate pest management)</t>
  </si>
  <si>
    <t>DGR, Junagadh</t>
  </si>
  <si>
    <t>AICRP on Groudnut, DGR, Junagadh</t>
  </si>
  <si>
    <t>NIPB, New Delhi</t>
  </si>
  <si>
    <t>Translational Genomics in Crop Plants(TGCP), NIPB, New Delhi</t>
  </si>
  <si>
    <t>AICRP on Bio Tech Crops</t>
  </si>
  <si>
    <t>NRC Plant Biotechnology, New Delhi</t>
  </si>
  <si>
    <t>DR &amp; MR, Bharatpur</t>
  </si>
  <si>
    <t>AICRP on R&amp;M, DR &amp; MR, Bharatpur</t>
  </si>
  <si>
    <t>IIMR, Hyderabad</t>
  </si>
  <si>
    <t>AICRP on Sorghum and Millets, IIMR, Hyd.</t>
  </si>
  <si>
    <t>AICRP on Pearl millets</t>
  </si>
  <si>
    <t xml:space="preserve">GlobalR&amp;D Hub </t>
  </si>
  <si>
    <t>IISR, Indore</t>
  </si>
  <si>
    <t xml:space="preserve">AICRP on Soyabean, Indore </t>
  </si>
  <si>
    <t>DSR, Indore</t>
  </si>
  <si>
    <t>NBAIR, Bengaluru</t>
  </si>
  <si>
    <t>AICRP on Biological Control, NBAIR, Benglaluru</t>
  </si>
  <si>
    <t>IIMR, Ludhiana</t>
  </si>
  <si>
    <t>AICRP On Maize, IIMR, New Delhi</t>
  </si>
  <si>
    <t>IIOR, Hyderabad</t>
  </si>
  <si>
    <t>AICRP on Oilseed(sunflower, safflower, castor, linseed)</t>
  </si>
  <si>
    <t>AICRP on Sesame &amp; Niger, IIOR, Hyderabad</t>
  </si>
  <si>
    <t>IIRR,  Hyderabad</t>
  </si>
  <si>
    <t>AICRP on Rice, IIRR, Hyderabad</t>
  </si>
  <si>
    <t>CRP on Biofortification, IIRR, Hyderabad</t>
  </si>
  <si>
    <t>IIWBR,  Karnal</t>
  </si>
  <si>
    <t>AICRP on Wheat &amp; Barley, IIWBR, Karnal</t>
  </si>
  <si>
    <t>IISS, Maunath Bhanjan</t>
  </si>
  <si>
    <t>AICRP on Seed Crops, Mau including ICAR Seed Project</t>
  </si>
  <si>
    <t>NIBSM, Raipur</t>
  </si>
  <si>
    <t>IIAB, Ranchi</t>
  </si>
  <si>
    <t>I</t>
  </si>
  <si>
    <t xml:space="preserve">Total Crop Sciences 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</si>
  <si>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</si>
  <si>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</si>
  <si>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</si>
  <si>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</si>
  <si>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</si>
  <si>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</si>
  <si>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</si>
  <si>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</si>
  <si>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</si>
  <si>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</si>
  <si>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</si>
  <si>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</si>
  <si>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</si>
  <si>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</si>
  <si>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</si>
  <si>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</si>
  <si>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</si>
  <si>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</si>
  <si>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</si>
  <si>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</si>
  <si>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</si>
  <si>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</si>
  <si>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</si>
  <si>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</si>
  <si>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</si>
  <si>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</si>
  <si>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</si>
  <si>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</si>
  <si>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</si>
  <si>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</si>
  <si>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</si>
  <si>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</si>
  <si>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</si>
  <si>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</si>
  <si>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>II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</si>
  <si>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</si>
  <si>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</si>
  <si>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</si>
  <si>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</si>
  <si>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</si>
  <si>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</si>
  <si>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</si>
  <si>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Network on Sheep Improvement, CSWRI, Avikanagar</t>
  </si>
  <si>
    <t>IVRI, Izatnagar</t>
  </si>
  <si>
    <t>AINP on genome editing technology for improvement in livestock health and production</t>
  </si>
  <si>
    <t>AINP on Livestock and Poultry Product Safety</t>
  </si>
  <si>
    <t>AINP on One Health approach to Zoonotic Diseases (New)</t>
  </si>
  <si>
    <t>Outreach Prog, on Ethno vety. Medicine, IVRI, Izatnagar</t>
  </si>
  <si>
    <t>AINP on Challenging&amp; emerging diseases on animals NEW</t>
  </si>
  <si>
    <t>Advanced  Research Centre on Canines, IVRI NEW</t>
  </si>
  <si>
    <t>AINP on Diag. Imaging for mangement od surgical conditions in Animals.,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</si>
  <si>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</si>
  <si>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</si>
  <si>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</si>
  <si>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</si>
  <si>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</si>
  <si>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</si>
  <si>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</si>
  <si>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</si>
  <si>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</si>
  <si>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</si>
  <si>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National Meat Research Institute(NMRI), Hyderabad</t>
  </si>
  <si>
    <t>NRC on Mithun</t>
  </si>
  <si>
    <t>NRC on Pig, Guwahati</t>
  </si>
  <si>
    <t>AICRP on Pig, NRC on Pig, Guwahati</t>
  </si>
  <si>
    <t>NRC on Yak, Dirang</t>
  </si>
  <si>
    <t>NIVEDI, Bengalore</t>
  </si>
  <si>
    <t>CIRC, Meerut</t>
  </si>
  <si>
    <t>AICRP on Cattle, CIRC, Meerut</t>
  </si>
  <si>
    <t>Nation Institute of Foot &amp; Mouth Disease, Bhubaneshwar</t>
  </si>
  <si>
    <t>Dte. Of Poultry Research, Hyderabad</t>
  </si>
  <si>
    <t>AICRP on Poultry, Dte. Of Poultry Research, Hyderabad</t>
  </si>
  <si>
    <t>III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</si>
  <si>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</si>
  <si>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</si>
  <si>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</si>
  <si>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</si>
  <si>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</si>
  <si>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</si>
  <si>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</si>
  <si>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</si>
  <si>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</si>
  <si>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</si>
  <si>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</si>
  <si>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</si>
  <si>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</si>
  <si>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</si>
  <si>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</si>
  <si>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</si>
  <si>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</si>
  <si>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</si>
  <si>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CAFRI,Jhansi</t>
  </si>
  <si>
    <t>AICRP on Agroforestry, CARI, Jhansi</t>
  </si>
  <si>
    <t>IIWM, Bhubaneshwar</t>
  </si>
  <si>
    <t>AICRP on IWM,  IIWM, Bhubaneshwar</t>
  </si>
  <si>
    <t>CRP on Water, IIWM, Bhubaneshwar</t>
  </si>
  <si>
    <t>NRC on Integrated Farming (Mahtma Gandhi Institute of Integrated Farming), Motihari</t>
  </si>
  <si>
    <t>Dte. Of Weed Research, Jabalpur</t>
  </si>
  <si>
    <t>AICRP on Weed Management, DWR, Jabalpur</t>
  </si>
  <si>
    <t>IIFSR, Modipuram</t>
  </si>
  <si>
    <t>AICRP on Integragted Farming System, IIFSR, Modipuram</t>
  </si>
  <si>
    <t>Network Project on Organic Farming, IIFSR, Modipuram</t>
  </si>
  <si>
    <t>NIASM, Baramati</t>
  </si>
  <si>
    <t>NICRA,  Hyderabad</t>
  </si>
  <si>
    <t>IV</t>
  </si>
  <si>
    <t>TOTAL NRM DIVISION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</si>
  <si>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</si>
  <si>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</si>
  <si>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</si>
  <si>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</si>
  <si>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</si>
  <si>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</si>
  <si>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</si>
  <si>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</si>
  <si>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>AINP on Ornamental. CMFRI, Kochi</t>
  </si>
  <si>
    <t xml:space="preserve">NBFGR, Lucknow </t>
  </si>
  <si>
    <t xml:space="preserve">CRP Genomics, NBFGR, Lucknow </t>
  </si>
  <si>
    <t xml:space="preserve">AINP-AMR, NBFGR, Lucknow </t>
  </si>
  <si>
    <t>Dte. Of Coldwater Fisheries Research, Bhimtal</t>
  </si>
  <si>
    <t>V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</si>
  <si>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</si>
  <si>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</si>
  <si>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</si>
  <si>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</si>
  <si>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</si>
  <si>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</si>
  <si>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</si>
  <si>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</si>
  <si>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</si>
  <si>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PET (PEASEM), CIPHET, Ludhiana </t>
  </si>
  <si>
    <t xml:space="preserve">AICRP on PHET, CIPHET, Ludhiana </t>
  </si>
  <si>
    <t xml:space="preserve">CRP On SA, CIPHET, Ludhiana  </t>
  </si>
  <si>
    <t xml:space="preserve">CIRCOT, Mumbai </t>
  </si>
  <si>
    <t>CRP on Natural Fibres, CIRCOT, Mumbai</t>
  </si>
  <si>
    <t>IINRG, Ranchi (NISA)</t>
  </si>
  <si>
    <t xml:space="preserve">NWP on HP VANR&amp;G, IINRG, Ranchi </t>
  </si>
  <si>
    <t xml:space="preserve">NWP on CLIGR, IINRG, Ranchi  </t>
  </si>
  <si>
    <t xml:space="preserve">IINRG, Ranchi </t>
  </si>
  <si>
    <t>NINFET, Kolkata</t>
  </si>
  <si>
    <t>VI</t>
  </si>
  <si>
    <t>TOTAL AGRICULTURAL ENGINEERING</t>
  </si>
  <si>
    <t>IASRI including CABin, New Delhi</t>
  </si>
  <si>
    <t>NIAP &amp; PR, New Delhi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</si>
  <si>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</si>
  <si>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</si>
  <si>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</si>
  <si>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</si>
  <si>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>VII</t>
  </si>
  <si>
    <t>TOTAL AG. EDUCATION DIVISION/ESM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</si>
  <si>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</si>
  <si>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</si>
  <si>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</si>
  <si>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</si>
  <si>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</si>
  <si>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</si>
  <si>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</si>
  <si>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</si>
  <si>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</si>
  <si>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</si>
  <si>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</si>
  <si>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</si>
  <si>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ARYA</t>
  </si>
  <si>
    <t>FARMER FIRST</t>
  </si>
  <si>
    <t>NETWORK PROJECT NEMA</t>
  </si>
  <si>
    <t>KVK PORTAL (iasri)</t>
  </si>
  <si>
    <t>IX</t>
  </si>
  <si>
    <t>TOTAL AGRICULTURAL EXTENSION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</si>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</sst>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2" fontId="2" fillId="2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2" fontId="6" fillId="2" borderId="2" xfId="0" applyNumberFormat="1" applyFont="1" applyFill="1" applyBorder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5" fillId="3" borderId="2" xfId="0" applyNumberFormat="1" applyFont="1" applyFill="1" applyBorder="1" applyAlignment="1" applyProtection="1">
      <alignment vertical="center"/>
      <protection locked="0"/>
    </xf>
    <xf numFmtId="0" fontId="5" fillId="3" borderId="0" xfId="0" applyFont="1" applyFill="1" applyAlignment="1">
      <alignment vertical="center"/>
    </xf>
    <xf numFmtId="2" fontId="6" fillId="4" borderId="2" xfId="0" applyNumberFormat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vertical="center" wrapText="1"/>
    </xf>
    <xf numFmtId="2" fontId="5" fillId="5" borderId="2" xfId="0" applyNumberFormat="1" applyFont="1" applyFill="1" applyBorder="1" applyAlignment="1">
      <alignment vertical="center"/>
    </xf>
    <xf numFmtId="2" fontId="5" fillId="5" borderId="3" xfId="0" applyNumberFormat="1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2" fontId="6" fillId="2" borderId="3" xfId="0" applyNumberFormat="1" applyFont="1" applyFill="1" applyBorder="1" applyAlignment="1">
      <alignment vertical="center" wrapText="1"/>
    </xf>
    <xf numFmtId="2" fontId="5" fillId="3" borderId="3" xfId="0" applyNumberFormat="1" applyFont="1" applyFill="1" applyBorder="1" applyAlignment="1">
      <alignment vertical="center" wrapText="1"/>
    </xf>
    <xf numFmtId="2" fontId="6" fillId="2" borderId="2" xfId="0" applyNumberFormat="1" applyFont="1" applyFill="1" applyBorder="1" applyAlignment="1">
      <alignment horizontal="left" vertical="center" wrapText="1"/>
    </xf>
    <xf numFmtId="2" fontId="5" fillId="3" borderId="2" xfId="0" applyNumberFormat="1" applyFont="1" applyFill="1" applyBorder="1" applyAlignment="1">
      <alignment vertical="center"/>
    </xf>
    <xf numFmtId="0" fontId="5" fillId="5" borderId="5" xfId="0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2" fontId="6" fillId="2" borderId="0" xfId="0" applyNumberFormat="1" applyFont="1" applyFill="1" applyAlignment="1">
      <alignment vertical="center"/>
    </xf>
    <xf numFmtId="2" fontId="7" fillId="0" borderId="0" xfId="0" applyNumberFormat="1" applyFont="1" applyAlignment="1">
      <alignment horizontal="right" readingOrder="1"/>
    </xf>
    <xf numFmtId="10" fontId="6" fillId="2" borderId="0" xfId="1" applyNumberFormat="1" applyFont="1" applyFill="1" applyAlignment="1">
      <alignment vertical="center"/>
    </xf>
    <xf numFmtId="2" fontId="5" fillId="2" borderId="3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297"/>
  <sheetViews>
    <sheetView tabSelected="1" view="pageBreakPreview" zoomScaleSheetLayoutView="100" workbookViewId="0">
      <pane xSplit="2" ySplit="7" topLeftCell="F116" activePane="bottomRight" state="frozen"/>
      <selection activeCell="CY32" sqref="CY32"/>
      <selection pane="topRight" activeCell="CY32" sqref="CY32"/>
      <selection pane="bottomLeft" activeCell="CY32" sqref="CY32"/>
      <selection pane="bottomRight" activeCell="C291" sqref="C291:D292"/>
    </sheetView>
  </sheetViews>
  <sheetFormatPr defaultColWidth="9.140625" defaultRowHeight="20.100000000000001" customHeight="1" x14ac:dyDescent="0.25"/>
  <cols>
    <col min="1" max="1" width="5.5703125" style="37" customWidth="1"/>
    <col min="2" max="2" width="67.7109375" style="38" customWidth="1"/>
    <col min="3" max="3" width="16.5703125" style="7" customWidth="1"/>
    <col min="4" max="4" width="15.140625" style="7" customWidth="1"/>
    <col min="5" max="5" width="16.28515625" style="7" customWidth="1"/>
    <col min="6" max="6" width="15.5703125" style="7" customWidth="1"/>
    <col min="7" max="7" width="14.42578125" style="7" customWidth="1"/>
    <col min="8" max="8" width="15" style="7" customWidth="1"/>
    <col min="9" max="9" width="14.7109375" style="7" customWidth="1"/>
    <col min="10" max="10" width="18.28515625" style="7" customWidth="1"/>
    <col min="11" max="15" width="14" style="7" customWidth="1"/>
    <col min="16" max="16" width="16" style="7" customWidth="1"/>
    <col min="17" max="18" width="14" style="7" customWidth="1"/>
    <col min="19" max="16384" width="9.140625" style="7"/>
  </cols>
  <sheetData>
    <row r="1" spans="1:18" s="1" customFormat="1" ht="23.25" customHeight="1" x14ac:dyDescent="0.25">
      <c r="B1" s="2"/>
      <c r="J1" s="1" t="s">
        <v>0</v>
      </c>
    </row>
    <row r="2" spans="1:18" s="2" customFormat="1" ht="19.5" customHeight="1" x14ac:dyDescent="0.25">
      <c r="A2" s="44"/>
      <c r="B2" s="44"/>
    </row>
    <row r="3" spans="1:18" s="5" customFormat="1" ht="128.25" customHeight="1" x14ac:dyDescent="0.25">
      <c r="A3" s="3"/>
      <c r="B3" s="4"/>
      <c r="C3" s="45" t="s">
        <v>1</v>
      </c>
      <c r="D3" s="45"/>
      <c r="E3" s="45"/>
      <c r="F3" s="45"/>
      <c r="G3" s="45"/>
      <c r="H3" s="45"/>
      <c r="I3" s="45"/>
      <c r="J3" s="45"/>
      <c r="K3" s="45" t="s">
        <v>2</v>
      </c>
      <c r="L3" s="45"/>
      <c r="M3" s="45"/>
      <c r="N3" s="45"/>
      <c r="O3" s="45"/>
      <c r="P3" s="45"/>
      <c r="Q3" s="45"/>
      <c r="R3" s="45"/>
    </row>
    <row r="4" spans="1:18" ht="48.75" customHeight="1" x14ac:dyDescent="0.25">
      <c r="A4" s="6" t="s">
        <v>3</v>
      </c>
      <c r="B4" s="6" t="s">
        <v>4</v>
      </c>
      <c r="C4" s="42" t="s">
        <v>5</v>
      </c>
      <c r="D4" s="43"/>
      <c r="E4" s="42" t="s">
        <v>6</v>
      </c>
      <c r="F4" s="43"/>
      <c r="G4" s="42" t="s">
        <v>7</v>
      </c>
      <c r="H4" s="43"/>
      <c r="I4" s="42" t="s">
        <v>8</v>
      </c>
      <c r="J4" s="43"/>
      <c r="K4" s="42" t="s">
        <v>5</v>
      </c>
      <c r="L4" s="43"/>
      <c r="M4" s="42" t="s">
        <v>6</v>
      </c>
      <c r="N4" s="43"/>
      <c r="O4" s="42" t="s">
        <v>7</v>
      </c>
      <c r="P4" s="43"/>
      <c r="Q4" s="42" t="s">
        <v>8</v>
      </c>
      <c r="R4" s="43"/>
    </row>
    <row r="5" spans="1:18" ht="20.100000000000001" customHeight="1" x14ac:dyDescent="0.25">
      <c r="A5" s="6"/>
      <c r="B5" s="6"/>
      <c r="C5" s="8"/>
      <c r="D5" s="8"/>
      <c r="E5" s="8"/>
      <c r="F5" s="8"/>
      <c r="G5" s="8"/>
      <c r="H5" s="8"/>
      <c r="I5" s="8"/>
      <c r="J5" s="9"/>
      <c r="K5" s="8"/>
      <c r="L5" s="8"/>
      <c r="M5" s="8"/>
      <c r="N5" s="8"/>
      <c r="O5" s="8"/>
      <c r="P5" s="8"/>
      <c r="Q5" s="8"/>
      <c r="R5" s="9"/>
    </row>
    <row r="6" spans="1:18" s="12" customFormat="1" ht="41.25" customHeight="1" x14ac:dyDescent="0.25">
      <c r="A6" s="6"/>
      <c r="B6" s="6" t="s">
        <v>4</v>
      </c>
      <c r="C6" s="10" t="s">
        <v>9</v>
      </c>
      <c r="D6" s="10" t="s">
        <v>10</v>
      </c>
      <c r="E6" s="10" t="s">
        <v>9</v>
      </c>
      <c r="F6" s="10" t="s">
        <v>10</v>
      </c>
      <c r="G6" s="10" t="s">
        <v>9</v>
      </c>
      <c r="H6" s="10" t="s">
        <v>10</v>
      </c>
      <c r="I6" s="10" t="s">
        <v>9</v>
      </c>
      <c r="J6" s="11" t="s">
        <v>10</v>
      </c>
      <c r="K6" s="10" t="s">
        <v>9</v>
      </c>
      <c r="L6" s="10" t="s">
        <v>10</v>
      </c>
      <c r="M6" s="10" t="s">
        <v>9</v>
      </c>
      <c r="N6" s="10" t="s">
        <v>10</v>
      </c>
      <c r="O6" s="10" t="s">
        <v>9</v>
      </c>
      <c r="P6" s="10" t="s">
        <v>10</v>
      </c>
      <c r="Q6" s="10" t="s">
        <v>9</v>
      </c>
      <c r="R6" s="11" t="s">
        <v>10</v>
      </c>
    </row>
    <row r="7" spans="1:18" s="12" customFormat="1" ht="20.25" customHeight="1" x14ac:dyDescent="0.25">
      <c r="A7" s="13"/>
      <c r="B7" s="6"/>
      <c r="C7" s="14"/>
      <c r="D7" s="14"/>
      <c r="E7" s="14"/>
      <c r="F7" s="14"/>
      <c r="G7" s="14"/>
      <c r="H7" s="14"/>
      <c r="I7" s="14"/>
      <c r="J7" s="15"/>
      <c r="K7" s="14"/>
      <c r="L7" s="14"/>
      <c r="M7" s="14"/>
      <c r="N7" s="14"/>
      <c r="O7" s="14"/>
      <c r="P7" s="14"/>
      <c r="Q7" s="14"/>
      <c r="R7" s="14"/>
    </row>
    <row r="8" spans="1:18" ht="24.95" customHeight="1" x14ac:dyDescent="0.25">
      <c r="A8" s="16">
        <v>1</v>
      </c>
      <c r="B8" s="17" t="s">
        <v>11</v>
      </c>
      <c r="C8" s="8">
        <v>934</v>
      </c>
      <c r="D8" s="8">
        <v>512.29999999999995</v>
      </c>
      <c r="E8" s="8">
        <v>100</v>
      </c>
      <c r="F8" s="8">
        <v>0</v>
      </c>
      <c r="G8" s="8">
        <v>39</v>
      </c>
      <c r="H8" s="8">
        <v>0</v>
      </c>
      <c r="I8" s="8">
        <v>100</v>
      </c>
      <c r="J8" s="9">
        <v>50</v>
      </c>
      <c r="K8" s="8">
        <f>ROUND(C8*25%,2)</f>
        <v>233.5</v>
      </c>
      <c r="L8" s="8">
        <f t="shared" ref="L8:R15" si="0">ROUND(D8*25%,2)</f>
        <v>128.08000000000001</v>
      </c>
      <c r="M8" s="8">
        <f t="shared" si="0"/>
        <v>25</v>
      </c>
      <c r="N8" s="8">
        <f t="shared" si="0"/>
        <v>0</v>
      </c>
      <c r="O8" s="8">
        <f t="shared" si="0"/>
        <v>9.75</v>
      </c>
      <c r="P8" s="8">
        <f t="shared" si="0"/>
        <v>0</v>
      </c>
      <c r="Q8" s="8">
        <f t="shared" si="0"/>
        <v>25</v>
      </c>
      <c r="R8" s="8">
        <f t="shared" si="0"/>
        <v>12.5</v>
      </c>
    </row>
    <row r="9" spans="1:18" ht="24.95" customHeight="1" x14ac:dyDescent="0.25">
      <c r="A9" s="16">
        <v>2</v>
      </c>
      <c r="B9" s="17" t="s">
        <v>12</v>
      </c>
      <c r="C9" s="8">
        <v>199.4</v>
      </c>
      <c r="D9" s="8">
        <v>0</v>
      </c>
      <c r="E9" s="8">
        <v>0</v>
      </c>
      <c r="F9" s="8">
        <v>0</v>
      </c>
      <c r="G9" s="8">
        <v>15</v>
      </c>
      <c r="H9" s="8">
        <v>0</v>
      </c>
      <c r="I9" s="8">
        <v>75</v>
      </c>
      <c r="J9" s="9">
        <v>0</v>
      </c>
      <c r="K9" s="8">
        <f t="shared" ref="K9:K15" si="1">ROUND(C9*25%,2)</f>
        <v>49.85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3.75</v>
      </c>
      <c r="P9" s="8">
        <f t="shared" si="0"/>
        <v>0</v>
      </c>
      <c r="Q9" s="8">
        <f t="shared" si="0"/>
        <v>18.75</v>
      </c>
      <c r="R9" s="8">
        <f t="shared" si="0"/>
        <v>0</v>
      </c>
    </row>
    <row r="10" spans="1:18" s="21" customFormat="1" ht="24.95" customHeight="1" x14ac:dyDescent="0.25">
      <c r="A10" s="18"/>
      <c r="B10" s="19" t="s">
        <v>11</v>
      </c>
      <c r="C10" s="20">
        <f t="shared" ref="C10:R10" si="2">+C8+C9</f>
        <v>1133.4000000000001</v>
      </c>
      <c r="D10" s="20">
        <f t="shared" si="2"/>
        <v>512.29999999999995</v>
      </c>
      <c r="E10" s="20">
        <f t="shared" si="2"/>
        <v>100</v>
      </c>
      <c r="F10" s="20">
        <f t="shared" si="2"/>
        <v>0</v>
      </c>
      <c r="G10" s="20">
        <f t="shared" si="2"/>
        <v>54</v>
      </c>
      <c r="H10" s="20">
        <f t="shared" si="2"/>
        <v>0</v>
      </c>
      <c r="I10" s="20">
        <f t="shared" si="2"/>
        <v>175</v>
      </c>
      <c r="J10" s="20">
        <f t="shared" si="2"/>
        <v>50</v>
      </c>
      <c r="K10" s="20">
        <f t="shared" si="2"/>
        <v>283.35000000000002</v>
      </c>
      <c r="L10" s="20">
        <f t="shared" si="2"/>
        <v>128.08000000000001</v>
      </c>
      <c r="M10" s="20">
        <f t="shared" si="2"/>
        <v>25</v>
      </c>
      <c r="N10" s="20">
        <f t="shared" si="2"/>
        <v>0</v>
      </c>
      <c r="O10" s="20">
        <f t="shared" si="2"/>
        <v>13.5</v>
      </c>
      <c r="P10" s="20">
        <f t="shared" si="2"/>
        <v>0</v>
      </c>
      <c r="Q10" s="20">
        <f t="shared" si="2"/>
        <v>43.75</v>
      </c>
      <c r="R10" s="20">
        <f t="shared" si="2"/>
        <v>12.5</v>
      </c>
    </row>
    <row r="11" spans="1:18" ht="24.95" customHeight="1" x14ac:dyDescent="0.25">
      <c r="A11" s="16">
        <v>3</v>
      </c>
      <c r="B11" s="17" t="s">
        <v>13</v>
      </c>
      <c r="C11" s="8">
        <v>689.7</v>
      </c>
      <c r="D11" s="8">
        <v>120</v>
      </c>
      <c r="E11" s="8">
        <v>85</v>
      </c>
      <c r="F11" s="8">
        <v>0</v>
      </c>
      <c r="G11" s="8">
        <v>33</v>
      </c>
      <c r="H11" s="8">
        <v>0</v>
      </c>
      <c r="I11" s="8">
        <v>68</v>
      </c>
      <c r="J11" s="9">
        <v>6</v>
      </c>
      <c r="K11" s="8">
        <f t="shared" si="1"/>
        <v>172.43</v>
      </c>
      <c r="L11" s="8">
        <f t="shared" si="0"/>
        <v>30</v>
      </c>
      <c r="M11" s="8">
        <f t="shared" si="0"/>
        <v>21.25</v>
      </c>
      <c r="N11" s="8">
        <f t="shared" si="0"/>
        <v>0</v>
      </c>
      <c r="O11" s="8">
        <f t="shared" si="0"/>
        <v>8.25</v>
      </c>
      <c r="P11" s="8">
        <f t="shared" si="0"/>
        <v>0</v>
      </c>
      <c r="Q11" s="8">
        <f t="shared" si="0"/>
        <v>17</v>
      </c>
      <c r="R11" s="8">
        <f t="shared" si="0"/>
        <v>1.5</v>
      </c>
    </row>
    <row r="12" spans="1:18" ht="24.95" customHeight="1" x14ac:dyDescent="0.25">
      <c r="A12" s="16">
        <v>4</v>
      </c>
      <c r="B12" s="17" t="s">
        <v>14</v>
      </c>
      <c r="C12" s="8">
        <v>93.3</v>
      </c>
      <c r="D12" s="8">
        <v>0</v>
      </c>
      <c r="E12" s="8">
        <v>10</v>
      </c>
      <c r="F12" s="8">
        <v>0</v>
      </c>
      <c r="G12" s="8">
        <v>10</v>
      </c>
      <c r="H12" s="8">
        <v>0</v>
      </c>
      <c r="I12" s="8">
        <v>10</v>
      </c>
      <c r="J12" s="9">
        <v>0</v>
      </c>
      <c r="K12" s="8">
        <f t="shared" si="1"/>
        <v>23.33</v>
      </c>
      <c r="L12" s="8">
        <f t="shared" si="0"/>
        <v>0</v>
      </c>
      <c r="M12" s="8">
        <f t="shared" si="0"/>
        <v>2.5</v>
      </c>
      <c r="N12" s="8">
        <f t="shared" si="0"/>
        <v>0</v>
      </c>
      <c r="O12" s="8">
        <f t="shared" si="0"/>
        <v>2.5</v>
      </c>
      <c r="P12" s="8">
        <f t="shared" si="0"/>
        <v>0</v>
      </c>
      <c r="Q12" s="8">
        <f t="shared" si="0"/>
        <v>2.5</v>
      </c>
      <c r="R12" s="8">
        <f t="shared" si="0"/>
        <v>0</v>
      </c>
    </row>
    <row r="13" spans="1:18" s="21" customFormat="1" ht="24.95" customHeight="1" x14ac:dyDescent="0.25">
      <c r="A13" s="18"/>
      <c r="B13" s="19" t="s">
        <v>13</v>
      </c>
      <c r="C13" s="20">
        <f t="shared" ref="C13:R13" si="3">+C11+C12</f>
        <v>783</v>
      </c>
      <c r="D13" s="20">
        <f t="shared" si="3"/>
        <v>120</v>
      </c>
      <c r="E13" s="20">
        <f t="shared" si="3"/>
        <v>95</v>
      </c>
      <c r="F13" s="20">
        <f t="shared" si="3"/>
        <v>0</v>
      </c>
      <c r="G13" s="20">
        <f t="shared" si="3"/>
        <v>43</v>
      </c>
      <c r="H13" s="20">
        <f t="shared" si="3"/>
        <v>0</v>
      </c>
      <c r="I13" s="20">
        <f t="shared" si="3"/>
        <v>78</v>
      </c>
      <c r="J13" s="20">
        <f t="shared" si="3"/>
        <v>6</v>
      </c>
      <c r="K13" s="20">
        <f t="shared" si="3"/>
        <v>195.76</v>
      </c>
      <c r="L13" s="20">
        <f t="shared" si="3"/>
        <v>30</v>
      </c>
      <c r="M13" s="20">
        <f t="shared" si="3"/>
        <v>23.75</v>
      </c>
      <c r="N13" s="20">
        <f t="shared" si="3"/>
        <v>0</v>
      </c>
      <c r="O13" s="20">
        <f t="shared" si="3"/>
        <v>10.75</v>
      </c>
      <c r="P13" s="20">
        <f t="shared" si="3"/>
        <v>0</v>
      </c>
      <c r="Q13" s="20">
        <f t="shared" si="3"/>
        <v>19.5</v>
      </c>
      <c r="R13" s="20">
        <f t="shared" si="3"/>
        <v>1.5</v>
      </c>
    </row>
    <row r="14" spans="1:18" ht="24.95" customHeight="1" x14ac:dyDescent="0.25">
      <c r="A14" s="16">
        <v>5</v>
      </c>
      <c r="B14" s="17" t="s">
        <v>15</v>
      </c>
      <c r="C14" s="8">
        <v>1038</v>
      </c>
      <c r="D14" s="8">
        <v>124.4</v>
      </c>
      <c r="E14" s="8">
        <v>175</v>
      </c>
      <c r="F14" s="8">
        <v>0</v>
      </c>
      <c r="G14" s="8">
        <v>80</v>
      </c>
      <c r="H14" s="8">
        <v>10</v>
      </c>
      <c r="I14" s="8">
        <v>150</v>
      </c>
      <c r="J14" s="9">
        <v>62</v>
      </c>
      <c r="K14" s="8">
        <f t="shared" si="1"/>
        <v>259.5</v>
      </c>
      <c r="L14" s="8">
        <f t="shared" si="0"/>
        <v>31.1</v>
      </c>
      <c r="M14" s="8">
        <f t="shared" si="0"/>
        <v>43.75</v>
      </c>
      <c r="N14" s="8">
        <f t="shared" si="0"/>
        <v>0</v>
      </c>
      <c r="O14" s="8">
        <f t="shared" si="0"/>
        <v>20</v>
      </c>
      <c r="P14" s="8">
        <f t="shared" si="0"/>
        <v>2.5</v>
      </c>
      <c r="Q14" s="8">
        <f t="shared" si="0"/>
        <v>37.5</v>
      </c>
      <c r="R14" s="8">
        <f t="shared" si="0"/>
        <v>15.5</v>
      </c>
    </row>
    <row r="15" spans="1:18" ht="24.95" customHeight="1" x14ac:dyDescent="0.25">
      <c r="A15" s="16">
        <v>6</v>
      </c>
      <c r="B15" s="17" t="s">
        <v>16</v>
      </c>
      <c r="C15" s="8">
        <v>1000</v>
      </c>
      <c r="D15" s="8">
        <v>232.8</v>
      </c>
      <c r="E15" s="8">
        <v>200</v>
      </c>
      <c r="F15" s="8">
        <v>0</v>
      </c>
      <c r="G15" s="8">
        <v>0</v>
      </c>
      <c r="H15" s="8">
        <v>0</v>
      </c>
      <c r="I15" s="8">
        <v>0</v>
      </c>
      <c r="J15" s="9">
        <v>0</v>
      </c>
      <c r="K15" s="8">
        <f t="shared" si="1"/>
        <v>250</v>
      </c>
      <c r="L15" s="8">
        <f t="shared" si="0"/>
        <v>58.2</v>
      </c>
      <c r="M15" s="8">
        <f t="shared" si="0"/>
        <v>50</v>
      </c>
      <c r="N15" s="8">
        <f t="shared" si="0"/>
        <v>0</v>
      </c>
      <c r="O15" s="8">
        <f t="shared" si="0"/>
        <v>0</v>
      </c>
      <c r="P15" s="8">
        <f t="shared" si="0"/>
        <v>0</v>
      </c>
      <c r="Q15" s="8">
        <f t="shared" si="0"/>
        <v>0</v>
      </c>
      <c r="R15" s="8">
        <f t="shared" si="0"/>
        <v>0</v>
      </c>
    </row>
    <row r="16" spans="1:18" s="21" customFormat="1" ht="24.95" customHeight="1" x14ac:dyDescent="0.25">
      <c r="A16" s="18"/>
      <c r="B16" s="19" t="s">
        <v>15</v>
      </c>
      <c r="C16" s="20">
        <f t="shared" ref="C16:R16" si="4">+C15+C14</f>
        <v>2038</v>
      </c>
      <c r="D16" s="20">
        <f t="shared" si="4"/>
        <v>357.20000000000005</v>
      </c>
      <c r="E16" s="20">
        <f t="shared" si="4"/>
        <v>375</v>
      </c>
      <c r="F16" s="20">
        <f t="shared" si="4"/>
        <v>0</v>
      </c>
      <c r="G16" s="20">
        <f t="shared" si="4"/>
        <v>80</v>
      </c>
      <c r="H16" s="20">
        <f t="shared" si="4"/>
        <v>10</v>
      </c>
      <c r="I16" s="20">
        <f t="shared" si="4"/>
        <v>150</v>
      </c>
      <c r="J16" s="20">
        <f t="shared" si="4"/>
        <v>62</v>
      </c>
      <c r="K16" s="20">
        <f t="shared" si="4"/>
        <v>509.5</v>
      </c>
      <c r="L16" s="20">
        <f t="shared" si="4"/>
        <v>89.300000000000011</v>
      </c>
      <c r="M16" s="20">
        <f t="shared" si="4"/>
        <v>93.75</v>
      </c>
      <c r="N16" s="20">
        <f t="shared" si="4"/>
        <v>0</v>
      </c>
      <c r="O16" s="20">
        <f t="shared" si="4"/>
        <v>20</v>
      </c>
      <c r="P16" s="20">
        <f t="shared" si="4"/>
        <v>2.5</v>
      </c>
      <c r="Q16" s="20">
        <f t="shared" si="4"/>
        <v>37.5</v>
      </c>
      <c r="R16" s="20">
        <f t="shared" si="4"/>
        <v>15.5</v>
      </c>
    </row>
    <row r="17" spans="1:18" ht="24.95" customHeight="1" x14ac:dyDescent="0.25">
      <c r="A17" s="16">
        <v>7</v>
      </c>
      <c r="B17" s="17" t="s">
        <v>17</v>
      </c>
      <c r="C17" s="8">
        <v>451.7</v>
      </c>
      <c r="D17" s="8">
        <v>28</v>
      </c>
      <c r="E17" s="8">
        <v>20</v>
      </c>
      <c r="F17" s="8">
        <v>0</v>
      </c>
      <c r="G17" s="8">
        <v>30</v>
      </c>
      <c r="H17" s="8">
        <v>0</v>
      </c>
      <c r="I17" s="8">
        <v>30</v>
      </c>
      <c r="J17" s="9">
        <v>0</v>
      </c>
      <c r="K17" s="8">
        <f t="shared" ref="K17:R58" si="5">ROUND(C17*25%,2)</f>
        <v>112.93</v>
      </c>
      <c r="L17" s="8">
        <f t="shared" si="5"/>
        <v>7</v>
      </c>
      <c r="M17" s="8">
        <f t="shared" si="5"/>
        <v>5</v>
      </c>
      <c r="N17" s="8">
        <f t="shared" si="5"/>
        <v>0</v>
      </c>
      <c r="O17" s="8">
        <f t="shared" si="5"/>
        <v>7.5</v>
      </c>
      <c r="P17" s="8">
        <f t="shared" si="5"/>
        <v>0</v>
      </c>
      <c r="Q17" s="8">
        <f t="shared" si="5"/>
        <v>7.5</v>
      </c>
      <c r="R17" s="8">
        <f t="shared" si="5"/>
        <v>0</v>
      </c>
    </row>
    <row r="18" spans="1:18" ht="24.95" customHeight="1" x14ac:dyDescent="0.25">
      <c r="A18" s="16">
        <v>8</v>
      </c>
      <c r="B18" s="17" t="s">
        <v>18</v>
      </c>
      <c r="C18" s="8">
        <v>145.6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9">
        <v>0</v>
      </c>
      <c r="K18" s="8">
        <f t="shared" si="5"/>
        <v>36.4</v>
      </c>
      <c r="L18" s="8">
        <f t="shared" si="5"/>
        <v>0</v>
      </c>
      <c r="M18" s="8">
        <f t="shared" si="5"/>
        <v>0</v>
      </c>
      <c r="N18" s="8">
        <f t="shared" si="5"/>
        <v>0</v>
      </c>
      <c r="O18" s="8">
        <f t="shared" si="5"/>
        <v>0</v>
      </c>
      <c r="P18" s="8">
        <f t="shared" si="5"/>
        <v>0</v>
      </c>
      <c r="Q18" s="8">
        <f t="shared" si="5"/>
        <v>0</v>
      </c>
      <c r="R18" s="8">
        <f t="shared" si="5"/>
        <v>0</v>
      </c>
    </row>
    <row r="19" spans="1:18" s="21" customFormat="1" ht="24.95" customHeight="1" x14ac:dyDescent="0.25">
      <c r="A19" s="18"/>
      <c r="B19" s="19" t="s">
        <v>17</v>
      </c>
      <c r="C19" s="20">
        <f t="shared" ref="C19:R19" si="6">+C18+C17</f>
        <v>597.29999999999995</v>
      </c>
      <c r="D19" s="20">
        <f t="shared" si="6"/>
        <v>28</v>
      </c>
      <c r="E19" s="20">
        <f t="shared" si="6"/>
        <v>20</v>
      </c>
      <c r="F19" s="20">
        <f t="shared" si="6"/>
        <v>0</v>
      </c>
      <c r="G19" s="20">
        <f t="shared" si="6"/>
        <v>30</v>
      </c>
      <c r="H19" s="20">
        <f t="shared" si="6"/>
        <v>0</v>
      </c>
      <c r="I19" s="20">
        <f t="shared" si="6"/>
        <v>30</v>
      </c>
      <c r="J19" s="20">
        <f t="shared" si="6"/>
        <v>0</v>
      </c>
      <c r="K19" s="20">
        <f t="shared" si="6"/>
        <v>149.33000000000001</v>
      </c>
      <c r="L19" s="20">
        <f t="shared" si="6"/>
        <v>7</v>
      </c>
      <c r="M19" s="20">
        <f t="shared" si="6"/>
        <v>5</v>
      </c>
      <c r="N19" s="20">
        <f t="shared" si="6"/>
        <v>0</v>
      </c>
      <c r="O19" s="20">
        <f t="shared" si="6"/>
        <v>7.5</v>
      </c>
      <c r="P19" s="20">
        <f t="shared" si="6"/>
        <v>0</v>
      </c>
      <c r="Q19" s="20">
        <f t="shared" si="6"/>
        <v>7.5</v>
      </c>
      <c r="R19" s="20">
        <f t="shared" si="6"/>
        <v>0</v>
      </c>
    </row>
    <row r="20" spans="1:18" ht="24.95" customHeight="1" x14ac:dyDescent="0.25">
      <c r="A20" s="16">
        <v>9</v>
      </c>
      <c r="B20" s="17" t="s">
        <v>19</v>
      </c>
      <c r="C20" s="8">
        <v>10413.67</v>
      </c>
      <c r="D20" s="8">
        <v>3637.7999999999997</v>
      </c>
      <c r="E20" s="8">
        <v>603.03</v>
      </c>
      <c r="F20" s="8">
        <v>12</v>
      </c>
      <c r="G20" s="8">
        <v>250</v>
      </c>
      <c r="H20" s="8">
        <v>44.400000000000006</v>
      </c>
      <c r="I20" s="8">
        <v>1050</v>
      </c>
      <c r="J20" s="9">
        <v>354.71000000000004</v>
      </c>
      <c r="K20" s="8">
        <f t="shared" si="5"/>
        <v>2603.42</v>
      </c>
      <c r="L20" s="8">
        <f t="shared" si="5"/>
        <v>909.45</v>
      </c>
      <c r="M20" s="8">
        <f t="shared" si="5"/>
        <v>150.76</v>
      </c>
      <c r="N20" s="8">
        <f t="shared" si="5"/>
        <v>3</v>
      </c>
      <c r="O20" s="8">
        <f t="shared" si="5"/>
        <v>62.5</v>
      </c>
      <c r="P20" s="8">
        <f t="shared" si="5"/>
        <v>11.1</v>
      </c>
      <c r="Q20" s="8">
        <f t="shared" si="5"/>
        <v>262.5</v>
      </c>
      <c r="R20" s="8">
        <f t="shared" si="5"/>
        <v>88.68</v>
      </c>
    </row>
    <row r="21" spans="1:18" ht="24.95" customHeight="1" x14ac:dyDescent="0.25">
      <c r="A21" s="16">
        <v>10</v>
      </c>
      <c r="B21" s="17" t="s">
        <v>20</v>
      </c>
      <c r="C21" s="8">
        <v>57</v>
      </c>
      <c r="D21" s="8">
        <v>121.5</v>
      </c>
      <c r="E21" s="8">
        <v>50</v>
      </c>
      <c r="F21" s="8">
        <v>0</v>
      </c>
      <c r="G21" s="8">
        <v>0</v>
      </c>
      <c r="H21" s="8">
        <v>0</v>
      </c>
      <c r="I21" s="8">
        <v>0</v>
      </c>
      <c r="J21" s="9">
        <v>0</v>
      </c>
      <c r="K21" s="8">
        <f t="shared" si="5"/>
        <v>14.25</v>
      </c>
      <c r="L21" s="8">
        <f t="shared" si="5"/>
        <v>30.38</v>
      </c>
      <c r="M21" s="8">
        <f t="shared" si="5"/>
        <v>12.5</v>
      </c>
      <c r="N21" s="8">
        <f t="shared" si="5"/>
        <v>0</v>
      </c>
      <c r="O21" s="8">
        <f t="shared" si="5"/>
        <v>0</v>
      </c>
      <c r="P21" s="8">
        <f t="shared" si="5"/>
        <v>0</v>
      </c>
      <c r="Q21" s="8">
        <f t="shared" si="5"/>
        <v>0</v>
      </c>
      <c r="R21" s="8">
        <f t="shared" si="5"/>
        <v>0</v>
      </c>
    </row>
    <row r="22" spans="1:18" ht="36" customHeight="1" x14ac:dyDescent="0.25">
      <c r="A22" s="16">
        <v>11</v>
      </c>
      <c r="B22" s="17" t="s">
        <v>21</v>
      </c>
      <c r="C22" s="8">
        <v>138</v>
      </c>
      <c r="D22" s="8">
        <v>172.2</v>
      </c>
      <c r="E22" s="8">
        <v>60</v>
      </c>
      <c r="F22" s="8">
        <v>0</v>
      </c>
      <c r="G22" s="8">
        <v>18</v>
      </c>
      <c r="H22" s="8">
        <v>0</v>
      </c>
      <c r="I22" s="8">
        <v>0</v>
      </c>
      <c r="J22" s="9">
        <v>0</v>
      </c>
      <c r="K22" s="8">
        <f t="shared" si="5"/>
        <v>34.5</v>
      </c>
      <c r="L22" s="8">
        <f t="shared" si="5"/>
        <v>43.05</v>
      </c>
      <c r="M22" s="8">
        <f t="shared" si="5"/>
        <v>15</v>
      </c>
      <c r="N22" s="8">
        <f t="shared" si="5"/>
        <v>0</v>
      </c>
      <c r="O22" s="8">
        <f t="shared" si="5"/>
        <v>4.5</v>
      </c>
      <c r="P22" s="8">
        <f t="shared" si="5"/>
        <v>0</v>
      </c>
      <c r="Q22" s="8">
        <f t="shared" si="5"/>
        <v>0</v>
      </c>
      <c r="R22" s="8">
        <f t="shared" si="5"/>
        <v>0</v>
      </c>
    </row>
    <row r="23" spans="1:18" ht="24.95" customHeight="1" x14ac:dyDescent="0.25">
      <c r="A23" s="16">
        <v>12</v>
      </c>
      <c r="B23" s="17" t="s">
        <v>22</v>
      </c>
      <c r="C23" s="8">
        <v>556</v>
      </c>
      <c r="D23" s="8">
        <v>252.9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9">
        <v>0</v>
      </c>
      <c r="K23" s="8">
        <f t="shared" si="5"/>
        <v>139</v>
      </c>
      <c r="L23" s="8">
        <f t="shared" si="5"/>
        <v>63.23</v>
      </c>
      <c r="M23" s="8">
        <f t="shared" si="5"/>
        <v>0</v>
      </c>
      <c r="N23" s="8">
        <f t="shared" si="5"/>
        <v>0</v>
      </c>
      <c r="O23" s="8">
        <f t="shared" si="5"/>
        <v>0</v>
      </c>
      <c r="P23" s="8">
        <f t="shared" si="5"/>
        <v>0</v>
      </c>
      <c r="Q23" s="8">
        <f t="shared" si="5"/>
        <v>0</v>
      </c>
      <c r="R23" s="8">
        <f t="shared" si="5"/>
        <v>0</v>
      </c>
    </row>
    <row r="24" spans="1:18" ht="24.95" customHeight="1" x14ac:dyDescent="0.25">
      <c r="A24" s="16">
        <v>13</v>
      </c>
      <c r="B24" s="17" t="s">
        <v>23</v>
      </c>
      <c r="C24" s="8">
        <v>251.5</v>
      </c>
      <c r="D24" s="8">
        <v>170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9">
        <v>0</v>
      </c>
      <c r="K24" s="8">
        <f t="shared" si="5"/>
        <v>62.88</v>
      </c>
      <c r="L24" s="8">
        <f t="shared" si="5"/>
        <v>42.5</v>
      </c>
      <c r="M24" s="8">
        <f t="shared" si="5"/>
        <v>0</v>
      </c>
      <c r="N24" s="8">
        <f t="shared" si="5"/>
        <v>0</v>
      </c>
      <c r="O24" s="8">
        <f t="shared" si="5"/>
        <v>0</v>
      </c>
      <c r="P24" s="8">
        <f t="shared" si="5"/>
        <v>0</v>
      </c>
      <c r="Q24" s="8">
        <f t="shared" si="5"/>
        <v>0</v>
      </c>
      <c r="R24" s="8">
        <f t="shared" si="5"/>
        <v>0</v>
      </c>
    </row>
    <row r="25" spans="1:18" ht="24.95" customHeight="1" x14ac:dyDescent="0.25">
      <c r="A25" s="16">
        <v>14</v>
      </c>
      <c r="B25" s="17" t="s">
        <v>24</v>
      </c>
      <c r="C25" s="8">
        <v>186</v>
      </c>
      <c r="D25" s="8">
        <v>20.9</v>
      </c>
      <c r="E25" s="8">
        <v>50</v>
      </c>
      <c r="F25" s="8">
        <v>0</v>
      </c>
      <c r="G25" s="8">
        <v>65</v>
      </c>
      <c r="H25" s="8">
        <v>0</v>
      </c>
      <c r="I25" s="8">
        <v>0</v>
      </c>
      <c r="J25" s="9">
        <v>0</v>
      </c>
      <c r="K25" s="8">
        <f t="shared" si="5"/>
        <v>46.5</v>
      </c>
      <c r="L25" s="8">
        <f t="shared" si="5"/>
        <v>5.23</v>
      </c>
      <c r="M25" s="8">
        <f t="shared" si="5"/>
        <v>12.5</v>
      </c>
      <c r="N25" s="8">
        <f t="shared" si="5"/>
        <v>0</v>
      </c>
      <c r="O25" s="8">
        <f t="shared" si="5"/>
        <v>16.25</v>
      </c>
      <c r="P25" s="8">
        <f t="shared" si="5"/>
        <v>0</v>
      </c>
      <c r="Q25" s="8">
        <f t="shared" si="5"/>
        <v>0</v>
      </c>
      <c r="R25" s="8">
        <f t="shared" si="5"/>
        <v>0</v>
      </c>
    </row>
    <row r="26" spans="1:18" ht="24.95" customHeight="1" x14ac:dyDescent="0.25">
      <c r="A26" s="16">
        <v>15</v>
      </c>
      <c r="B26" s="22" t="s">
        <v>25</v>
      </c>
      <c r="C26" s="8">
        <v>3248.3</v>
      </c>
      <c r="D26" s="8">
        <v>11995.7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f t="shared" si="5"/>
        <v>812.08</v>
      </c>
      <c r="L26" s="8">
        <f t="shared" si="5"/>
        <v>2998.93</v>
      </c>
      <c r="M26" s="8">
        <f t="shared" si="5"/>
        <v>0</v>
      </c>
      <c r="N26" s="8">
        <f t="shared" si="5"/>
        <v>0</v>
      </c>
      <c r="O26" s="8">
        <f t="shared" si="5"/>
        <v>0</v>
      </c>
      <c r="P26" s="8">
        <f t="shared" si="5"/>
        <v>0</v>
      </c>
      <c r="Q26" s="8">
        <f t="shared" si="5"/>
        <v>0</v>
      </c>
      <c r="R26" s="8">
        <f t="shared" si="5"/>
        <v>0</v>
      </c>
    </row>
    <row r="27" spans="1:18" ht="36" customHeight="1" x14ac:dyDescent="0.25">
      <c r="A27" s="16">
        <v>16</v>
      </c>
      <c r="B27" s="22" t="s">
        <v>26</v>
      </c>
      <c r="C27" s="8">
        <v>141.13999999999999</v>
      </c>
      <c r="D27" s="8">
        <v>210.3</v>
      </c>
      <c r="E27" s="8">
        <v>75</v>
      </c>
      <c r="F27" s="8">
        <v>0</v>
      </c>
      <c r="G27" s="8">
        <v>75</v>
      </c>
      <c r="H27" s="8">
        <v>0</v>
      </c>
      <c r="I27" s="8">
        <v>115.86</v>
      </c>
      <c r="J27" s="8">
        <v>0</v>
      </c>
      <c r="K27" s="8">
        <f t="shared" si="5"/>
        <v>35.29</v>
      </c>
      <c r="L27" s="8">
        <f t="shared" si="5"/>
        <v>52.58</v>
      </c>
      <c r="M27" s="8">
        <f t="shared" si="5"/>
        <v>18.75</v>
      </c>
      <c r="N27" s="8">
        <f t="shared" si="5"/>
        <v>0</v>
      </c>
      <c r="O27" s="8">
        <f t="shared" si="5"/>
        <v>18.75</v>
      </c>
      <c r="P27" s="8">
        <f t="shared" si="5"/>
        <v>0</v>
      </c>
      <c r="Q27" s="8">
        <f t="shared" si="5"/>
        <v>28.97</v>
      </c>
      <c r="R27" s="8">
        <f t="shared" si="5"/>
        <v>0</v>
      </c>
    </row>
    <row r="28" spans="1:18" s="24" customFormat="1" ht="24.95" customHeight="1" x14ac:dyDescent="0.25">
      <c r="A28" s="23"/>
      <c r="B28" s="19" t="s">
        <v>19</v>
      </c>
      <c r="C28" s="20">
        <f t="shared" ref="C28:R28" si="7">SUM(C20:C27)</f>
        <v>14991.61</v>
      </c>
      <c r="D28" s="20">
        <f t="shared" si="7"/>
        <v>16581.3</v>
      </c>
      <c r="E28" s="20">
        <f t="shared" si="7"/>
        <v>838.03</v>
      </c>
      <c r="F28" s="20">
        <f t="shared" si="7"/>
        <v>12</v>
      </c>
      <c r="G28" s="20">
        <f t="shared" si="7"/>
        <v>408</v>
      </c>
      <c r="H28" s="20">
        <f t="shared" si="7"/>
        <v>44.400000000000006</v>
      </c>
      <c r="I28" s="20">
        <f t="shared" si="7"/>
        <v>1165.8599999999999</v>
      </c>
      <c r="J28" s="20">
        <f t="shared" si="7"/>
        <v>354.71000000000004</v>
      </c>
      <c r="K28" s="20">
        <f t="shared" si="7"/>
        <v>3747.92</v>
      </c>
      <c r="L28" s="20">
        <f t="shared" si="7"/>
        <v>4145.3499999999995</v>
      </c>
      <c r="M28" s="20">
        <f t="shared" si="7"/>
        <v>209.51</v>
      </c>
      <c r="N28" s="20">
        <f t="shared" si="7"/>
        <v>3</v>
      </c>
      <c r="O28" s="20">
        <f t="shared" si="7"/>
        <v>102</v>
      </c>
      <c r="P28" s="20">
        <f t="shared" si="7"/>
        <v>11.1</v>
      </c>
      <c r="Q28" s="20">
        <f t="shared" si="7"/>
        <v>291.47000000000003</v>
      </c>
      <c r="R28" s="20">
        <f t="shared" si="7"/>
        <v>88.68</v>
      </c>
    </row>
    <row r="29" spans="1:18" s="12" customFormat="1" ht="24.95" customHeight="1" x14ac:dyDescent="0.25">
      <c r="A29" s="25">
        <v>17</v>
      </c>
      <c r="B29" s="17" t="s">
        <v>27</v>
      </c>
      <c r="C29" s="8">
        <v>0</v>
      </c>
      <c r="D29" s="8">
        <v>0</v>
      </c>
      <c r="E29" s="8">
        <v>925.39</v>
      </c>
      <c r="F29" s="8">
        <v>3055.2</v>
      </c>
      <c r="G29" s="8">
        <v>0</v>
      </c>
      <c r="H29" s="8">
        <v>0</v>
      </c>
      <c r="I29" s="8">
        <v>0</v>
      </c>
      <c r="J29" s="9">
        <v>0</v>
      </c>
      <c r="K29" s="8">
        <f t="shared" si="5"/>
        <v>0</v>
      </c>
      <c r="L29" s="8">
        <f t="shared" si="5"/>
        <v>0</v>
      </c>
      <c r="M29" s="8">
        <f t="shared" si="5"/>
        <v>231.35</v>
      </c>
      <c r="N29" s="8">
        <f t="shared" si="5"/>
        <v>763.8</v>
      </c>
      <c r="O29" s="8">
        <f t="shared" si="5"/>
        <v>0</v>
      </c>
      <c r="P29" s="8">
        <f t="shared" si="5"/>
        <v>0</v>
      </c>
      <c r="Q29" s="8">
        <f t="shared" si="5"/>
        <v>0</v>
      </c>
      <c r="R29" s="8">
        <f t="shared" si="5"/>
        <v>0</v>
      </c>
    </row>
    <row r="30" spans="1:18" s="12" customFormat="1" ht="24.95" customHeight="1" x14ac:dyDescent="0.25">
      <c r="A30" s="16">
        <v>18</v>
      </c>
      <c r="B30" s="17" t="s">
        <v>28</v>
      </c>
      <c r="C30" s="8">
        <v>450</v>
      </c>
      <c r="D30" s="8">
        <v>1472.5</v>
      </c>
      <c r="E30" s="8">
        <v>0</v>
      </c>
      <c r="F30" s="8">
        <v>0</v>
      </c>
      <c r="G30" s="8">
        <v>24</v>
      </c>
      <c r="H30" s="8">
        <v>0</v>
      </c>
      <c r="I30" s="8">
        <v>235</v>
      </c>
      <c r="J30" s="9">
        <v>418</v>
      </c>
      <c r="K30" s="8">
        <f t="shared" si="5"/>
        <v>112.5</v>
      </c>
      <c r="L30" s="8">
        <f t="shared" si="5"/>
        <v>368.13</v>
      </c>
      <c r="M30" s="8">
        <f t="shared" si="5"/>
        <v>0</v>
      </c>
      <c r="N30" s="8">
        <f t="shared" si="5"/>
        <v>0</v>
      </c>
      <c r="O30" s="8">
        <f t="shared" si="5"/>
        <v>6</v>
      </c>
      <c r="P30" s="8">
        <f t="shared" si="5"/>
        <v>0</v>
      </c>
      <c r="Q30" s="8">
        <f t="shared" si="5"/>
        <v>58.75</v>
      </c>
      <c r="R30" s="8">
        <f t="shared" si="5"/>
        <v>104.5</v>
      </c>
    </row>
    <row r="31" spans="1:18" ht="24.95" customHeight="1" x14ac:dyDescent="0.25">
      <c r="A31" s="25">
        <v>19</v>
      </c>
      <c r="B31" s="17" t="s">
        <v>29</v>
      </c>
      <c r="C31" s="8">
        <v>659</v>
      </c>
      <c r="D31" s="8">
        <v>155</v>
      </c>
      <c r="E31" s="8">
        <v>60</v>
      </c>
      <c r="F31" s="8">
        <v>0</v>
      </c>
      <c r="G31" s="8">
        <v>30</v>
      </c>
      <c r="H31" s="8">
        <v>0</v>
      </c>
      <c r="I31" s="8">
        <v>40</v>
      </c>
      <c r="J31" s="9">
        <v>9.1</v>
      </c>
      <c r="K31" s="8">
        <f t="shared" si="5"/>
        <v>164.75</v>
      </c>
      <c r="L31" s="8">
        <f t="shared" si="5"/>
        <v>38.75</v>
      </c>
      <c r="M31" s="8">
        <f t="shared" si="5"/>
        <v>15</v>
      </c>
      <c r="N31" s="8">
        <f t="shared" si="5"/>
        <v>0</v>
      </c>
      <c r="O31" s="8">
        <f t="shared" si="5"/>
        <v>7.5</v>
      </c>
      <c r="P31" s="8">
        <f t="shared" si="5"/>
        <v>0</v>
      </c>
      <c r="Q31" s="8">
        <f t="shared" si="5"/>
        <v>10</v>
      </c>
      <c r="R31" s="8">
        <f t="shared" si="5"/>
        <v>2.2799999999999998</v>
      </c>
    </row>
    <row r="32" spans="1:18" ht="24.95" customHeight="1" x14ac:dyDescent="0.25">
      <c r="A32" s="16">
        <v>20</v>
      </c>
      <c r="B32" s="17" t="s">
        <v>30</v>
      </c>
      <c r="C32" s="8">
        <v>225</v>
      </c>
      <c r="D32" s="8">
        <v>0</v>
      </c>
      <c r="E32" s="8">
        <v>44.2</v>
      </c>
      <c r="F32" s="8">
        <v>0</v>
      </c>
      <c r="G32" s="8">
        <v>40</v>
      </c>
      <c r="H32" s="8">
        <v>0</v>
      </c>
      <c r="I32" s="8">
        <v>16</v>
      </c>
      <c r="J32" s="9">
        <v>0</v>
      </c>
      <c r="K32" s="8">
        <f t="shared" si="5"/>
        <v>56.25</v>
      </c>
      <c r="L32" s="8">
        <f t="shared" si="5"/>
        <v>0</v>
      </c>
      <c r="M32" s="8">
        <f t="shared" si="5"/>
        <v>11.05</v>
      </c>
      <c r="N32" s="8">
        <f t="shared" si="5"/>
        <v>0</v>
      </c>
      <c r="O32" s="8">
        <f t="shared" si="5"/>
        <v>10</v>
      </c>
      <c r="P32" s="8">
        <f t="shared" si="5"/>
        <v>0</v>
      </c>
      <c r="Q32" s="8">
        <f t="shared" si="5"/>
        <v>4</v>
      </c>
      <c r="R32" s="8">
        <f t="shared" si="5"/>
        <v>0</v>
      </c>
    </row>
    <row r="33" spans="1:18" s="21" customFormat="1" ht="24.95" customHeight="1" x14ac:dyDescent="0.25">
      <c r="A33" s="18"/>
      <c r="B33" s="19" t="s">
        <v>29</v>
      </c>
      <c r="C33" s="20">
        <f t="shared" ref="C33:R33" si="8">+C32+C31</f>
        <v>884</v>
      </c>
      <c r="D33" s="20">
        <f t="shared" si="8"/>
        <v>155</v>
      </c>
      <c r="E33" s="20">
        <f t="shared" si="8"/>
        <v>104.2</v>
      </c>
      <c r="F33" s="20">
        <f t="shared" si="8"/>
        <v>0</v>
      </c>
      <c r="G33" s="20">
        <f t="shared" si="8"/>
        <v>70</v>
      </c>
      <c r="H33" s="20">
        <f t="shared" si="8"/>
        <v>0</v>
      </c>
      <c r="I33" s="20">
        <f t="shared" si="8"/>
        <v>56</v>
      </c>
      <c r="J33" s="20">
        <f t="shared" si="8"/>
        <v>9.1</v>
      </c>
      <c r="K33" s="20">
        <f t="shared" si="8"/>
        <v>221</v>
      </c>
      <c r="L33" s="20">
        <f t="shared" si="8"/>
        <v>38.75</v>
      </c>
      <c r="M33" s="20">
        <f t="shared" si="8"/>
        <v>26.05</v>
      </c>
      <c r="N33" s="20">
        <f t="shared" si="8"/>
        <v>0</v>
      </c>
      <c r="O33" s="20">
        <f t="shared" si="8"/>
        <v>17.5</v>
      </c>
      <c r="P33" s="20">
        <f t="shared" si="8"/>
        <v>0</v>
      </c>
      <c r="Q33" s="20">
        <f t="shared" si="8"/>
        <v>14</v>
      </c>
      <c r="R33" s="20">
        <f t="shared" si="8"/>
        <v>2.2799999999999998</v>
      </c>
    </row>
    <row r="34" spans="1:18" ht="24.95" customHeight="1" x14ac:dyDescent="0.25">
      <c r="A34" s="16">
        <v>21</v>
      </c>
      <c r="B34" s="17" t="s">
        <v>31</v>
      </c>
      <c r="C34" s="8">
        <v>900</v>
      </c>
      <c r="D34" s="8">
        <v>1039.3</v>
      </c>
      <c r="E34" s="8">
        <v>281</v>
      </c>
      <c r="F34" s="8">
        <v>0</v>
      </c>
      <c r="G34" s="8">
        <v>51</v>
      </c>
      <c r="H34" s="8">
        <v>0</v>
      </c>
      <c r="I34" s="8">
        <v>129</v>
      </c>
      <c r="J34" s="9">
        <v>30</v>
      </c>
      <c r="K34" s="8">
        <f t="shared" si="5"/>
        <v>225</v>
      </c>
      <c r="L34" s="8">
        <f t="shared" si="5"/>
        <v>259.83</v>
      </c>
      <c r="M34" s="8">
        <f t="shared" si="5"/>
        <v>70.25</v>
      </c>
      <c r="N34" s="8">
        <f t="shared" si="5"/>
        <v>0</v>
      </c>
      <c r="O34" s="8">
        <f t="shared" si="5"/>
        <v>12.75</v>
      </c>
      <c r="P34" s="8">
        <f t="shared" si="5"/>
        <v>0</v>
      </c>
      <c r="Q34" s="8">
        <f t="shared" si="5"/>
        <v>32.25</v>
      </c>
      <c r="R34" s="8">
        <f t="shared" si="5"/>
        <v>7.5</v>
      </c>
    </row>
    <row r="35" spans="1:18" ht="24.95" customHeight="1" x14ac:dyDescent="0.25">
      <c r="A35" s="16">
        <v>22</v>
      </c>
      <c r="B35" s="22" t="s">
        <v>32</v>
      </c>
      <c r="C35" s="8">
        <v>316.87</v>
      </c>
      <c r="D35" s="8">
        <v>24.2</v>
      </c>
      <c r="E35" s="8">
        <v>70</v>
      </c>
      <c r="F35" s="8">
        <v>0</v>
      </c>
      <c r="G35" s="8">
        <v>30</v>
      </c>
      <c r="H35" s="8">
        <v>0</v>
      </c>
      <c r="I35" s="8">
        <v>75</v>
      </c>
      <c r="J35" s="9">
        <v>0</v>
      </c>
      <c r="K35" s="8">
        <f t="shared" si="5"/>
        <v>79.22</v>
      </c>
      <c r="L35" s="8">
        <f t="shared" si="5"/>
        <v>6.05</v>
      </c>
      <c r="M35" s="8">
        <f t="shared" si="5"/>
        <v>17.5</v>
      </c>
      <c r="N35" s="8">
        <f t="shared" si="5"/>
        <v>0</v>
      </c>
      <c r="O35" s="8">
        <f t="shared" si="5"/>
        <v>7.5</v>
      </c>
      <c r="P35" s="8">
        <f t="shared" si="5"/>
        <v>0</v>
      </c>
      <c r="Q35" s="8">
        <f t="shared" si="5"/>
        <v>18.75</v>
      </c>
      <c r="R35" s="8">
        <f t="shared" si="5"/>
        <v>0</v>
      </c>
    </row>
    <row r="36" spans="1:18" ht="42.75" customHeight="1" x14ac:dyDescent="0.25">
      <c r="A36" s="16">
        <v>23</v>
      </c>
      <c r="B36" s="22" t="s">
        <v>33</v>
      </c>
      <c r="C36" s="8">
        <v>525.9</v>
      </c>
      <c r="D36" s="8">
        <v>7</v>
      </c>
      <c r="E36" s="8">
        <v>100</v>
      </c>
      <c r="F36" s="8">
        <v>0</v>
      </c>
      <c r="G36" s="8">
        <v>25</v>
      </c>
      <c r="H36" s="8">
        <v>0</v>
      </c>
      <c r="I36" s="8">
        <v>0</v>
      </c>
      <c r="J36" s="9">
        <v>0</v>
      </c>
      <c r="K36" s="8">
        <f t="shared" si="5"/>
        <v>131.47999999999999</v>
      </c>
      <c r="L36" s="8">
        <f t="shared" si="5"/>
        <v>1.75</v>
      </c>
      <c r="M36" s="8">
        <f t="shared" si="5"/>
        <v>25</v>
      </c>
      <c r="N36" s="8">
        <f t="shared" si="5"/>
        <v>0</v>
      </c>
      <c r="O36" s="8">
        <f t="shared" si="5"/>
        <v>6.25</v>
      </c>
      <c r="P36" s="8">
        <f t="shared" si="5"/>
        <v>0</v>
      </c>
      <c r="Q36" s="8">
        <f t="shared" si="5"/>
        <v>0</v>
      </c>
      <c r="R36" s="8">
        <f t="shared" si="5"/>
        <v>0</v>
      </c>
    </row>
    <row r="37" spans="1:18" s="21" customFormat="1" ht="24.95" customHeight="1" x14ac:dyDescent="0.25">
      <c r="A37" s="18"/>
      <c r="B37" s="19" t="s">
        <v>31</v>
      </c>
      <c r="C37" s="20">
        <f t="shared" ref="C37:R37" si="9">+C36+C35+C34</f>
        <v>1742.77</v>
      </c>
      <c r="D37" s="20">
        <f t="shared" si="9"/>
        <v>1070.5</v>
      </c>
      <c r="E37" s="20">
        <f t="shared" si="9"/>
        <v>451</v>
      </c>
      <c r="F37" s="20">
        <f t="shared" si="9"/>
        <v>0</v>
      </c>
      <c r="G37" s="20">
        <f t="shared" si="9"/>
        <v>106</v>
      </c>
      <c r="H37" s="20">
        <f t="shared" si="9"/>
        <v>0</v>
      </c>
      <c r="I37" s="20">
        <f t="shared" si="9"/>
        <v>204</v>
      </c>
      <c r="J37" s="20">
        <f t="shared" si="9"/>
        <v>30</v>
      </c>
      <c r="K37" s="20">
        <f t="shared" si="9"/>
        <v>435.7</v>
      </c>
      <c r="L37" s="20">
        <f t="shared" si="9"/>
        <v>267.63</v>
      </c>
      <c r="M37" s="20">
        <f t="shared" si="9"/>
        <v>112.75</v>
      </c>
      <c r="N37" s="20">
        <f t="shared" si="9"/>
        <v>0</v>
      </c>
      <c r="O37" s="20">
        <f t="shared" si="9"/>
        <v>26.5</v>
      </c>
      <c r="P37" s="20">
        <f t="shared" si="9"/>
        <v>0</v>
      </c>
      <c r="Q37" s="20">
        <f t="shared" si="9"/>
        <v>51</v>
      </c>
      <c r="R37" s="20">
        <f t="shared" si="9"/>
        <v>7.5</v>
      </c>
    </row>
    <row r="38" spans="1:18" ht="24.95" customHeight="1" x14ac:dyDescent="0.25">
      <c r="A38" s="16">
        <v>24</v>
      </c>
      <c r="B38" s="17" t="s">
        <v>34</v>
      </c>
      <c r="C38" s="8">
        <v>1524.4970000000001</v>
      </c>
      <c r="D38" s="8">
        <v>292</v>
      </c>
      <c r="E38" s="8">
        <v>0</v>
      </c>
      <c r="F38" s="8">
        <v>0</v>
      </c>
      <c r="G38" s="8">
        <v>0</v>
      </c>
      <c r="H38" s="8">
        <v>0</v>
      </c>
      <c r="I38" s="8">
        <v>614</v>
      </c>
      <c r="J38" s="9">
        <v>24</v>
      </c>
      <c r="K38" s="8">
        <f t="shared" si="5"/>
        <v>381.12</v>
      </c>
      <c r="L38" s="8">
        <f t="shared" si="5"/>
        <v>73</v>
      </c>
      <c r="M38" s="8">
        <f t="shared" si="5"/>
        <v>0</v>
      </c>
      <c r="N38" s="8">
        <f t="shared" si="5"/>
        <v>0</v>
      </c>
      <c r="O38" s="8">
        <f t="shared" si="5"/>
        <v>0</v>
      </c>
      <c r="P38" s="8">
        <f t="shared" si="5"/>
        <v>0</v>
      </c>
      <c r="Q38" s="8">
        <f t="shared" si="5"/>
        <v>153.5</v>
      </c>
      <c r="R38" s="8">
        <f t="shared" si="5"/>
        <v>6</v>
      </c>
    </row>
    <row r="39" spans="1:18" ht="24.95" customHeight="1" x14ac:dyDescent="0.25">
      <c r="A39" s="16">
        <v>25</v>
      </c>
      <c r="B39" s="17" t="s">
        <v>35</v>
      </c>
      <c r="C39" s="8">
        <v>162.69999999999999</v>
      </c>
      <c r="D39" s="8">
        <v>12</v>
      </c>
      <c r="E39" s="8">
        <v>50</v>
      </c>
      <c r="F39" s="8">
        <v>0</v>
      </c>
      <c r="G39" s="8">
        <v>40</v>
      </c>
      <c r="H39" s="8">
        <v>0</v>
      </c>
      <c r="I39" s="8">
        <v>0</v>
      </c>
      <c r="J39" s="9">
        <v>0</v>
      </c>
      <c r="K39" s="8">
        <f t="shared" si="5"/>
        <v>40.68</v>
      </c>
      <c r="L39" s="8">
        <f t="shared" si="5"/>
        <v>3</v>
      </c>
      <c r="M39" s="8">
        <f t="shared" si="5"/>
        <v>12.5</v>
      </c>
      <c r="N39" s="8">
        <f t="shared" si="5"/>
        <v>0</v>
      </c>
      <c r="O39" s="8">
        <f t="shared" si="5"/>
        <v>10</v>
      </c>
      <c r="P39" s="8">
        <f t="shared" si="5"/>
        <v>0</v>
      </c>
      <c r="Q39" s="8">
        <f t="shared" si="5"/>
        <v>0</v>
      </c>
      <c r="R39" s="8">
        <f t="shared" si="5"/>
        <v>0</v>
      </c>
    </row>
    <row r="40" spans="1:18" s="21" customFormat="1" ht="24.95" customHeight="1" x14ac:dyDescent="0.25">
      <c r="A40" s="18"/>
      <c r="B40" s="19" t="s">
        <v>36</v>
      </c>
      <c r="C40" s="20">
        <f t="shared" ref="C40:R40" si="10">+C39+C38</f>
        <v>1687.1970000000001</v>
      </c>
      <c r="D40" s="20">
        <f t="shared" si="10"/>
        <v>304</v>
      </c>
      <c r="E40" s="20">
        <f t="shared" si="10"/>
        <v>50</v>
      </c>
      <c r="F40" s="20">
        <f t="shared" si="10"/>
        <v>0</v>
      </c>
      <c r="G40" s="20">
        <f t="shared" si="10"/>
        <v>40</v>
      </c>
      <c r="H40" s="20">
        <f t="shared" si="10"/>
        <v>0</v>
      </c>
      <c r="I40" s="20">
        <f t="shared" si="10"/>
        <v>614</v>
      </c>
      <c r="J40" s="20">
        <f t="shared" si="10"/>
        <v>24</v>
      </c>
      <c r="K40" s="20">
        <f t="shared" si="10"/>
        <v>421.8</v>
      </c>
      <c r="L40" s="20">
        <f t="shared" si="10"/>
        <v>76</v>
      </c>
      <c r="M40" s="20">
        <f t="shared" si="10"/>
        <v>12.5</v>
      </c>
      <c r="N40" s="20">
        <f t="shared" si="10"/>
        <v>0</v>
      </c>
      <c r="O40" s="20">
        <f t="shared" si="10"/>
        <v>10</v>
      </c>
      <c r="P40" s="20">
        <f t="shared" si="10"/>
        <v>0</v>
      </c>
      <c r="Q40" s="20">
        <f t="shared" si="10"/>
        <v>153.5</v>
      </c>
      <c r="R40" s="20">
        <f t="shared" si="10"/>
        <v>6</v>
      </c>
    </row>
    <row r="41" spans="1:18" ht="24.95" customHeight="1" x14ac:dyDescent="0.25">
      <c r="A41" s="16">
        <v>26</v>
      </c>
      <c r="B41" s="17" t="s">
        <v>37</v>
      </c>
      <c r="C41" s="8">
        <v>430.75</v>
      </c>
      <c r="D41" s="8">
        <v>194.25</v>
      </c>
      <c r="E41" s="8">
        <v>100</v>
      </c>
      <c r="F41" s="8">
        <v>0</v>
      </c>
      <c r="G41" s="8">
        <v>30</v>
      </c>
      <c r="H41" s="8">
        <v>0</v>
      </c>
      <c r="I41" s="8">
        <v>60.001999999999995</v>
      </c>
      <c r="J41" s="9">
        <v>14</v>
      </c>
      <c r="K41" s="8">
        <f t="shared" si="5"/>
        <v>107.69</v>
      </c>
      <c r="L41" s="8">
        <f>ROUND(D41*25%,2)-0.01</f>
        <v>48.550000000000004</v>
      </c>
      <c r="M41" s="8">
        <f t="shared" si="5"/>
        <v>25</v>
      </c>
      <c r="N41" s="8">
        <f t="shared" si="5"/>
        <v>0</v>
      </c>
      <c r="O41" s="8">
        <f t="shared" si="5"/>
        <v>7.5</v>
      </c>
      <c r="P41" s="8">
        <f t="shared" si="5"/>
        <v>0</v>
      </c>
      <c r="Q41" s="8">
        <f t="shared" si="5"/>
        <v>15</v>
      </c>
      <c r="R41" s="8">
        <f t="shared" si="5"/>
        <v>3.5</v>
      </c>
    </row>
    <row r="42" spans="1:18" ht="24.95" customHeight="1" x14ac:dyDescent="0.25">
      <c r="A42" s="16">
        <v>27</v>
      </c>
      <c r="B42" s="17" t="s">
        <v>38</v>
      </c>
      <c r="C42" s="8">
        <v>350.2</v>
      </c>
      <c r="D42" s="8">
        <v>25</v>
      </c>
      <c r="E42" s="8">
        <v>100</v>
      </c>
      <c r="F42" s="8">
        <v>0</v>
      </c>
      <c r="G42" s="8">
        <v>30</v>
      </c>
      <c r="H42" s="8">
        <v>0</v>
      </c>
      <c r="I42" s="8">
        <v>0</v>
      </c>
      <c r="J42" s="9">
        <v>0</v>
      </c>
      <c r="K42" s="8">
        <f t="shared" si="5"/>
        <v>87.55</v>
      </c>
      <c r="L42" s="8">
        <f t="shared" si="5"/>
        <v>6.25</v>
      </c>
      <c r="M42" s="8">
        <f t="shared" si="5"/>
        <v>25</v>
      </c>
      <c r="N42" s="8">
        <f t="shared" si="5"/>
        <v>0</v>
      </c>
      <c r="O42" s="8">
        <f t="shared" si="5"/>
        <v>7.5</v>
      </c>
      <c r="P42" s="8">
        <f t="shared" si="5"/>
        <v>0</v>
      </c>
      <c r="Q42" s="8">
        <f t="shared" si="5"/>
        <v>0</v>
      </c>
      <c r="R42" s="8">
        <f t="shared" si="5"/>
        <v>0</v>
      </c>
    </row>
    <row r="43" spans="1:18" s="21" customFormat="1" ht="24.95" customHeight="1" x14ac:dyDescent="0.25">
      <c r="A43" s="18"/>
      <c r="B43" s="19" t="s">
        <v>37</v>
      </c>
      <c r="C43" s="20">
        <f t="shared" ref="C43:R43" si="11">+C42+C41</f>
        <v>780.95</v>
      </c>
      <c r="D43" s="20">
        <f t="shared" si="11"/>
        <v>219.25</v>
      </c>
      <c r="E43" s="20">
        <f t="shared" si="11"/>
        <v>200</v>
      </c>
      <c r="F43" s="20">
        <f t="shared" si="11"/>
        <v>0</v>
      </c>
      <c r="G43" s="20">
        <f t="shared" si="11"/>
        <v>60</v>
      </c>
      <c r="H43" s="20">
        <f t="shared" si="11"/>
        <v>0</v>
      </c>
      <c r="I43" s="20">
        <f t="shared" si="11"/>
        <v>60.001999999999995</v>
      </c>
      <c r="J43" s="20">
        <f t="shared" si="11"/>
        <v>14</v>
      </c>
      <c r="K43" s="20">
        <f t="shared" si="11"/>
        <v>195.24</v>
      </c>
      <c r="L43" s="20">
        <f t="shared" si="11"/>
        <v>54.800000000000004</v>
      </c>
      <c r="M43" s="20">
        <f t="shared" si="11"/>
        <v>50</v>
      </c>
      <c r="N43" s="20">
        <f t="shared" si="11"/>
        <v>0</v>
      </c>
      <c r="O43" s="20">
        <f t="shared" si="11"/>
        <v>15</v>
      </c>
      <c r="P43" s="20">
        <f t="shared" si="11"/>
        <v>0</v>
      </c>
      <c r="Q43" s="20">
        <f t="shared" si="11"/>
        <v>15</v>
      </c>
      <c r="R43" s="20">
        <f t="shared" si="11"/>
        <v>3.5</v>
      </c>
    </row>
    <row r="44" spans="1:18" ht="24.95" customHeight="1" x14ac:dyDescent="0.25">
      <c r="A44" s="16">
        <v>28</v>
      </c>
      <c r="B44" s="17" t="s">
        <v>39</v>
      </c>
      <c r="C44" s="8">
        <v>1900</v>
      </c>
      <c r="D44" s="8">
        <v>480</v>
      </c>
      <c r="E44" s="8">
        <v>250</v>
      </c>
      <c r="F44" s="8">
        <v>0</v>
      </c>
      <c r="G44" s="8">
        <v>50</v>
      </c>
      <c r="H44" s="8">
        <v>0</v>
      </c>
      <c r="I44" s="8">
        <v>122</v>
      </c>
      <c r="J44" s="9">
        <v>94.3</v>
      </c>
      <c r="K44" s="8">
        <f t="shared" si="5"/>
        <v>475</v>
      </c>
      <c r="L44" s="8">
        <f t="shared" si="5"/>
        <v>120</v>
      </c>
      <c r="M44" s="8">
        <f t="shared" si="5"/>
        <v>62.5</v>
      </c>
      <c r="N44" s="8">
        <f t="shared" si="5"/>
        <v>0</v>
      </c>
      <c r="O44" s="8">
        <f t="shared" si="5"/>
        <v>12.5</v>
      </c>
      <c r="P44" s="8">
        <f t="shared" si="5"/>
        <v>0</v>
      </c>
      <c r="Q44" s="8">
        <f t="shared" si="5"/>
        <v>30.5</v>
      </c>
      <c r="R44" s="8">
        <f t="shared" si="5"/>
        <v>23.58</v>
      </c>
    </row>
    <row r="45" spans="1:18" ht="24.95" customHeight="1" x14ac:dyDescent="0.25">
      <c r="A45" s="16">
        <v>29</v>
      </c>
      <c r="B45" s="17" t="s">
        <v>40</v>
      </c>
      <c r="C45" s="8">
        <v>128.19999999999999</v>
      </c>
      <c r="D45" s="8">
        <v>13</v>
      </c>
      <c r="E45" s="8">
        <v>45</v>
      </c>
      <c r="F45" s="8">
        <v>0</v>
      </c>
      <c r="G45" s="8">
        <v>28</v>
      </c>
      <c r="H45" s="8">
        <v>0</v>
      </c>
      <c r="I45" s="8">
        <v>0</v>
      </c>
      <c r="J45" s="9">
        <v>0</v>
      </c>
      <c r="K45" s="8">
        <f t="shared" si="5"/>
        <v>32.049999999999997</v>
      </c>
      <c r="L45" s="8">
        <f t="shared" si="5"/>
        <v>3.25</v>
      </c>
      <c r="M45" s="8">
        <f t="shared" si="5"/>
        <v>11.25</v>
      </c>
      <c r="N45" s="8">
        <f t="shared" si="5"/>
        <v>0</v>
      </c>
      <c r="O45" s="8">
        <f t="shared" si="5"/>
        <v>7</v>
      </c>
      <c r="P45" s="8">
        <f t="shared" si="5"/>
        <v>0</v>
      </c>
      <c r="Q45" s="8">
        <f t="shared" si="5"/>
        <v>0</v>
      </c>
      <c r="R45" s="8">
        <f t="shared" si="5"/>
        <v>0</v>
      </c>
    </row>
    <row r="46" spans="1:18" ht="24.95" customHeight="1" x14ac:dyDescent="0.25">
      <c r="A46" s="16">
        <v>30</v>
      </c>
      <c r="B46" s="17" t="s">
        <v>41</v>
      </c>
      <c r="C46" s="8">
        <v>585.70000000000005</v>
      </c>
      <c r="D46" s="8">
        <v>85</v>
      </c>
      <c r="E46" s="8">
        <v>60</v>
      </c>
      <c r="F46" s="8">
        <v>0</v>
      </c>
      <c r="G46" s="8">
        <v>0</v>
      </c>
      <c r="H46" s="8">
        <v>0</v>
      </c>
      <c r="I46" s="8">
        <v>0</v>
      </c>
      <c r="J46" s="9">
        <v>0</v>
      </c>
      <c r="K46" s="8">
        <f t="shared" si="5"/>
        <v>146.43</v>
      </c>
      <c r="L46" s="8">
        <f t="shared" si="5"/>
        <v>21.25</v>
      </c>
      <c r="M46" s="8">
        <f t="shared" si="5"/>
        <v>15</v>
      </c>
      <c r="N46" s="8">
        <f t="shared" si="5"/>
        <v>0</v>
      </c>
      <c r="O46" s="8">
        <f t="shared" si="5"/>
        <v>0</v>
      </c>
      <c r="P46" s="8">
        <f t="shared" si="5"/>
        <v>0</v>
      </c>
      <c r="Q46" s="8">
        <f t="shared" si="5"/>
        <v>0</v>
      </c>
      <c r="R46" s="8">
        <f t="shared" si="5"/>
        <v>0</v>
      </c>
    </row>
    <row r="47" spans="1:18" s="21" customFormat="1" ht="24.95" customHeight="1" x14ac:dyDescent="0.25">
      <c r="A47" s="18"/>
      <c r="B47" s="19" t="s">
        <v>39</v>
      </c>
      <c r="C47" s="20">
        <f t="shared" ref="C47:R47" si="12">+C46+C45+C44</f>
        <v>2613.9</v>
      </c>
      <c r="D47" s="20">
        <f t="shared" si="12"/>
        <v>578</v>
      </c>
      <c r="E47" s="20">
        <f t="shared" si="12"/>
        <v>355</v>
      </c>
      <c r="F47" s="20">
        <f t="shared" si="12"/>
        <v>0</v>
      </c>
      <c r="G47" s="20">
        <f t="shared" si="12"/>
        <v>78</v>
      </c>
      <c r="H47" s="20">
        <f t="shared" si="12"/>
        <v>0</v>
      </c>
      <c r="I47" s="20">
        <f t="shared" si="12"/>
        <v>122</v>
      </c>
      <c r="J47" s="20">
        <f t="shared" si="12"/>
        <v>94.3</v>
      </c>
      <c r="K47" s="20">
        <f t="shared" si="12"/>
        <v>653.48</v>
      </c>
      <c r="L47" s="20">
        <f t="shared" si="12"/>
        <v>144.5</v>
      </c>
      <c r="M47" s="20">
        <f t="shared" si="12"/>
        <v>88.75</v>
      </c>
      <c r="N47" s="20">
        <f t="shared" si="12"/>
        <v>0</v>
      </c>
      <c r="O47" s="20">
        <f t="shared" si="12"/>
        <v>19.5</v>
      </c>
      <c r="P47" s="20">
        <f t="shared" si="12"/>
        <v>0</v>
      </c>
      <c r="Q47" s="20">
        <f t="shared" si="12"/>
        <v>30.5</v>
      </c>
      <c r="R47" s="20">
        <f t="shared" si="12"/>
        <v>23.58</v>
      </c>
    </row>
    <row r="48" spans="1:18" ht="24.95" customHeight="1" x14ac:dyDescent="0.25">
      <c r="A48" s="16">
        <v>31</v>
      </c>
      <c r="B48" s="17" t="s">
        <v>42</v>
      </c>
      <c r="C48" s="8">
        <v>786.5</v>
      </c>
      <c r="D48" s="8">
        <v>238</v>
      </c>
      <c r="E48" s="8">
        <v>0</v>
      </c>
      <c r="F48" s="8">
        <v>0</v>
      </c>
      <c r="G48" s="8">
        <v>48</v>
      </c>
      <c r="H48" s="8">
        <v>0</v>
      </c>
      <c r="I48" s="8">
        <v>177.5</v>
      </c>
      <c r="J48" s="9">
        <v>38</v>
      </c>
      <c r="K48" s="8">
        <f t="shared" si="5"/>
        <v>196.63</v>
      </c>
      <c r="L48" s="8">
        <f t="shared" si="5"/>
        <v>59.5</v>
      </c>
      <c r="M48" s="8">
        <f t="shared" si="5"/>
        <v>0</v>
      </c>
      <c r="N48" s="8">
        <f t="shared" si="5"/>
        <v>0</v>
      </c>
      <c r="O48" s="8">
        <f t="shared" si="5"/>
        <v>12</v>
      </c>
      <c r="P48" s="8">
        <f t="shared" si="5"/>
        <v>0</v>
      </c>
      <c r="Q48" s="8">
        <f t="shared" si="5"/>
        <v>44.38</v>
      </c>
      <c r="R48" s="8">
        <f t="shared" si="5"/>
        <v>9.5</v>
      </c>
    </row>
    <row r="49" spans="1:18" ht="24.95" customHeight="1" x14ac:dyDescent="0.25">
      <c r="A49" s="16">
        <v>32</v>
      </c>
      <c r="B49" s="17" t="s">
        <v>43</v>
      </c>
      <c r="C49" s="8">
        <v>634.93000000000006</v>
      </c>
      <c r="D49" s="8">
        <v>195.27</v>
      </c>
      <c r="E49" s="8">
        <v>140</v>
      </c>
      <c r="F49" s="8">
        <v>9.8000000000000007</v>
      </c>
      <c r="G49" s="8">
        <v>52</v>
      </c>
      <c r="H49" s="8">
        <v>7.8</v>
      </c>
      <c r="I49" s="8">
        <v>131</v>
      </c>
      <c r="J49" s="9">
        <v>21</v>
      </c>
      <c r="K49" s="8">
        <f t="shared" si="5"/>
        <v>158.72999999999999</v>
      </c>
      <c r="L49" s="8">
        <f>ROUND(D49*25%,2)-0.02</f>
        <v>48.8</v>
      </c>
      <c r="M49" s="8">
        <f t="shared" si="5"/>
        <v>35</v>
      </c>
      <c r="N49" s="8">
        <f t="shared" si="5"/>
        <v>2.4500000000000002</v>
      </c>
      <c r="O49" s="8">
        <f t="shared" si="5"/>
        <v>13</v>
      </c>
      <c r="P49" s="8">
        <f t="shared" si="5"/>
        <v>1.95</v>
      </c>
      <c r="Q49" s="8">
        <f t="shared" si="5"/>
        <v>32.75</v>
      </c>
      <c r="R49" s="8">
        <f t="shared" si="5"/>
        <v>5.25</v>
      </c>
    </row>
    <row r="50" spans="1:18" ht="24.95" customHeight="1" x14ac:dyDescent="0.25">
      <c r="A50" s="16">
        <v>33</v>
      </c>
      <c r="B50" s="17" t="s">
        <v>44</v>
      </c>
      <c r="C50" s="8">
        <v>360</v>
      </c>
      <c r="D50" s="8">
        <v>60</v>
      </c>
      <c r="E50" s="8">
        <v>200</v>
      </c>
      <c r="F50" s="8">
        <v>0</v>
      </c>
      <c r="G50" s="8">
        <v>125</v>
      </c>
      <c r="H50" s="8">
        <v>0</v>
      </c>
      <c r="I50" s="8">
        <v>200</v>
      </c>
      <c r="J50" s="9">
        <v>100</v>
      </c>
      <c r="K50" s="8">
        <f t="shared" si="5"/>
        <v>90</v>
      </c>
      <c r="L50" s="8">
        <f t="shared" si="5"/>
        <v>15</v>
      </c>
      <c r="M50" s="8">
        <f t="shared" si="5"/>
        <v>50</v>
      </c>
      <c r="N50" s="8">
        <f t="shared" si="5"/>
        <v>0</v>
      </c>
      <c r="O50" s="8">
        <f t="shared" si="5"/>
        <v>31.25</v>
      </c>
      <c r="P50" s="8">
        <f t="shared" si="5"/>
        <v>0</v>
      </c>
      <c r="Q50" s="8">
        <f t="shared" si="5"/>
        <v>50</v>
      </c>
      <c r="R50" s="8">
        <f t="shared" si="5"/>
        <v>25</v>
      </c>
    </row>
    <row r="51" spans="1:18" ht="46.5" customHeight="1" x14ac:dyDescent="0.25">
      <c r="A51" s="16">
        <v>34</v>
      </c>
      <c r="B51" s="22" t="s">
        <v>45</v>
      </c>
      <c r="C51" s="8">
        <v>452.4</v>
      </c>
      <c r="D51" s="8">
        <v>64</v>
      </c>
      <c r="E51" s="8">
        <v>75</v>
      </c>
      <c r="F51" s="8">
        <v>0</v>
      </c>
      <c r="G51" s="8">
        <v>90</v>
      </c>
      <c r="H51" s="8">
        <v>0</v>
      </c>
      <c r="I51" s="8">
        <v>0</v>
      </c>
      <c r="J51" s="9">
        <v>0</v>
      </c>
      <c r="K51" s="8">
        <f t="shared" si="5"/>
        <v>113.1</v>
      </c>
      <c r="L51" s="8">
        <f t="shared" si="5"/>
        <v>16</v>
      </c>
      <c r="M51" s="8">
        <f t="shared" si="5"/>
        <v>18.75</v>
      </c>
      <c r="N51" s="8">
        <f t="shared" si="5"/>
        <v>0</v>
      </c>
      <c r="O51" s="8">
        <f t="shared" si="5"/>
        <v>22.5</v>
      </c>
      <c r="P51" s="8">
        <f t="shared" si="5"/>
        <v>0</v>
      </c>
      <c r="Q51" s="8">
        <f t="shared" si="5"/>
        <v>0</v>
      </c>
      <c r="R51" s="8">
        <f t="shared" si="5"/>
        <v>0</v>
      </c>
    </row>
    <row r="52" spans="1:18" s="21" customFormat="1" ht="24.95" customHeight="1" x14ac:dyDescent="0.25">
      <c r="A52" s="18"/>
      <c r="B52" s="19" t="s">
        <v>44</v>
      </c>
      <c r="C52" s="20">
        <f t="shared" ref="C52:R52" si="13">C51+C50</f>
        <v>812.4</v>
      </c>
      <c r="D52" s="20">
        <f t="shared" si="13"/>
        <v>124</v>
      </c>
      <c r="E52" s="20">
        <f t="shared" si="13"/>
        <v>275</v>
      </c>
      <c r="F52" s="20">
        <f t="shared" si="13"/>
        <v>0</v>
      </c>
      <c r="G52" s="20">
        <f t="shared" si="13"/>
        <v>215</v>
      </c>
      <c r="H52" s="20">
        <f t="shared" si="13"/>
        <v>0</v>
      </c>
      <c r="I52" s="20">
        <f t="shared" si="13"/>
        <v>200</v>
      </c>
      <c r="J52" s="20">
        <f t="shared" si="13"/>
        <v>100</v>
      </c>
      <c r="K52" s="20">
        <f t="shared" si="13"/>
        <v>203.1</v>
      </c>
      <c r="L52" s="20">
        <f t="shared" si="13"/>
        <v>31</v>
      </c>
      <c r="M52" s="20">
        <f t="shared" si="13"/>
        <v>68.75</v>
      </c>
      <c r="N52" s="20">
        <f t="shared" si="13"/>
        <v>0</v>
      </c>
      <c r="O52" s="20">
        <f t="shared" si="13"/>
        <v>53.75</v>
      </c>
      <c r="P52" s="20">
        <f t="shared" si="13"/>
        <v>0</v>
      </c>
      <c r="Q52" s="20">
        <f t="shared" si="13"/>
        <v>50</v>
      </c>
      <c r="R52" s="20">
        <f t="shared" si="13"/>
        <v>25</v>
      </c>
    </row>
    <row r="53" spans="1:18" ht="24.95" customHeight="1" x14ac:dyDescent="0.25">
      <c r="A53" s="16">
        <v>35</v>
      </c>
      <c r="B53" s="17" t="s">
        <v>46</v>
      </c>
      <c r="C53" s="8">
        <v>582.02</v>
      </c>
      <c r="D53" s="8">
        <v>250</v>
      </c>
      <c r="E53" s="8">
        <v>84.38</v>
      </c>
      <c r="F53" s="8">
        <v>15</v>
      </c>
      <c r="G53" s="8">
        <v>75</v>
      </c>
      <c r="H53" s="8">
        <v>0</v>
      </c>
      <c r="I53" s="8">
        <v>119</v>
      </c>
      <c r="J53" s="9">
        <v>12</v>
      </c>
      <c r="K53" s="8">
        <f t="shared" si="5"/>
        <v>145.51</v>
      </c>
      <c r="L53" s="8">
        <f t="shared" si="5"/>
        <v>62.5</v>
      </c>
      <c r="M53" s="8">
        <f t="shared" si="5"/>
        <v>21.1</v>
      </c>
      <c r="N53" s="8">
        <f t="shared" si="5"/>
        <v>3.75</v>
      </c>
      <c r="O53" s="8">
        <f t="shared" si="5"/>
        <v>18.75</v>
      </c>
      <c r="P53" s="8">
        <f t="shared" si="5"/>
        <v>0</v>
      </c>
      <c r="Q53" s="8">
        <f t="shared" si="5"/>
        <v>29.75</v>
      </c>
      <c r="R53" s="8">
        <f t="shared" si="5"/>
        <v>3</v>
      </c>
    </row>
    <row r="54" spans="1:18" ht="24.95" customHeight="1" x14ac:dyDescent="0.25">
      <c r="A54" s="16">
        <v>36</v>
      </c>
      <c r="B54" s="17" t="s">
        <v>47</v>
      </c>
      <c r="C54" s="8">
        <v>205</v>
      </c>
      <c r="D54" s="8">
        <v>50</v>
      </c>
      <c r="E54" s="8">
        <v>100</v>
      </c>
      <c r="F54" s="8">
        <v>0</v>
      </c>
      <c r="G54" s="8">
        <v>150</v>
      </c>
      <c r="H54" s="8">
        <v>0</v>
      </c>
      <c r="I54" s="8">
        <v>43.3</v>
      </c>
      <c r="J54" s="9">
        <v>0</v>
      </c>
      <c r="K54" s="8">
        <f t="shared" si="5"/>
        <v>51.25</v>
      </c>
      <c r="L54" s="8">
        <f t="shared" si="5"/>
        <v>12.5</v>
      </c>
      <c r="M54" s="8">
        <f t="shared" si="5"/>
        <v>25</v>
      </c>
      <c r="N54" s="8">
        <f t="shared" si="5"/>
        <v>0</v>
      </c>
      <c r="O54" s="8">
        <f t="shared" si="5"/>
        <v>37.5</v>
      </c>
      <c r="P54" s="8">
        <f t="shared" si="5"/>
        <v>0</v>
      </c>
      <c r="Q54" s="8">
        <f t="shared" si="5"/>
        <v>10.83</v>
      </c>
      <c r="R54" s="8">
        <f t="shared" si="5"/>
        <v>0</v>
      </c>
    </row>
    <row r="55" spans="1:18" s="21" customFormat="1" ht="24.95" customHeight="1" x14ac:dyDescent="0.25">
      <c r="A55" s="18"/>
      <c r="B55" s="19" t="s">
        <v>46</v>
      </c>
      <c r="C55" s="20">
        <f t="shared" ref="C55:R55" si="14">+C54+C53</f>
        <v>787.02</v>
      </c>
      <c r="D55" s="20">
        <f t="shared" si="14"/>
        <v>300</v>
      </c>
      <c r="E55" s="20">
        <f t="shared" si="14"/>
        <v>184.38</v>
      </c>
      <c r="F55" s="20">
        <f t="shared" si="14"/>
        <v>15</v>
      </c>
      <c r="G55" s="20">
        <f t="shared" si="14"/>
        <v>225</v>
      </c>
      <c r="H55" s="20">
        <f t="shared" si="14"/>
        <v>0</v>
      </c>
      <c r="I55" s="20">
        <f t="shared" si="14"/>
        <v>162.30000000000001</v>
      </c>
      <c r="J55" s="20">
        <f t="shared" si="14"/>
        <v>12</v>
      </c>
      <c r="K55" s="20">
        <f t="shared" si="14"/>
        <v>196.76</v>
      </c>
      <c r="L55" s="20">
        <f t="shared" si="14"/>
        <v>75</v>
      </c>
      <c r="M55" s="20">
        <f t="shared" si="14"/>
        <v>46.1</v>
      </c>
      <c r="N55" s="20">
        <f t="shared" si="14"/>
        <v>3.75</v>
      </c>
      <c r="O55" s="20">
        <f t="shared" si="14"/>
        <v>56.25</v>
      </c>
      <c r="P55" s="20">
        <f t="shared" si="14"/>
        <v>0</v>
      </c>
      <c r="Q55" s="20">
        <f t="shared" si="14"/>
        <v>40.58</v>
      </c>
      <c r="R55" s="20">
        <f t="shared" si="14"/>
        <v>3</v>
      </c>
    </row>
    <row r="56" spans="1:18" ht="24.95" customHeight="1" x14ac:dyDescent="0.25">
      <c r="A56" s="16">
        <v>37</v>
      </c>
      <c r="B56" s="22" t="s">
        <v>48</v>
      </c>
      <c r="C56" s="8">
        <v>780</v>
      </c>
      <c r="D56" s="8">
        <v>98.199999999999989</v>
      </c>
      <c r="E56" s="8">
        <v>80</v>
      </c>
      <c r="F56" s="8">
        <v>0</v>
      </c>
      <c r="G56" s="8">
        <v>0</v>
      </c>
      <c r="H56" s="8">
        <v>0</v>
      </c>
      <c r="I56" s="8">
        <v>75</v>
      </c>
      <c r="J56" s="9">
        <v>40</v>
      </c>
      <c r="K56" s="8">
        <f t="shared" si="5"/>
        <v>195</v>
      </c>
      <c r="L56" s="8">
        <f>ROUND(D56*25%,2)-0.01</f>
        <v>24.54</v>
      </c>
      <c r="M56" s="8">
        <f t="shared" si="5"/>
        <v>20</v>
      </c>
      <c r="N56" s="8">
        <f t="shared" si="5"/>
        <v>0</v>
      </c>
      <c r="O56" s="8">
        <f t="shared" si="5"/>
        <v>0</v>
      </c>
      <c r="P56" s="8">
        <f t="shared" si="5"/>
        <v>0</v>
      </c>
      <c r="Q56" s="8">
        <f t="shared" si="5"/>
        <v>18.75</v>
      </c>
      <c r="R56" s="8">
        <f t="shared" si="5"/>
        <v>10</v>
      </c>
    </row>
    <row r="57" spans="1:18" ht="38.25" customHeight="1" x14ac:dyDescent="0.25">
      <c r="A57" s="16">
        <v>38</v>
      </c>
      <c r="B57" s="22" t="s">
        <v>49</v>
      </c>
      <c r="C57" s="8">
        <v>182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9">
        <v>0</v>
      </c>
      <c r="K57" s="8">
        <f t="shared" si="5"/>
        <v>45.5</v>
      </c>
      <c r="L57" s="8">
        <f t="shared" si="5"/>
        <v>0</v>
      </c>
      <c r="M57" s="8">
        <f t="shared" si="5"/>
        <v>0</v>
      </c>
      <c r="N57" s="8">
        <f t="shared" si="5"/>
        <v>0</v>
      </c>
      <c r="O57" s="8">
        <f t="shared" si="5"/>
        <v>0</v>
      </c>
      <c r="P57" s="8">
        <f t="shared" si="5"/>
        <v>0</v>
      </c>
      <c r="Q57" s="8">
        <f t="shared" si="5"/>
        <v>0</v>
      </c>
      <c r="R57" s="8">
        <f t="shared" si="5"/>
        <v>0</v>
      </c>
    </row>
    <row r="58" spans="1:18" ht="24.95" customHeight="1" x14ac:dyDescent="0.25">
      <c r="A58" s="16">
        <v>39</v>
      </c>
      <c r="B58" s="22" t="s">
        <v>50</v>
      </c>
      <c r="C58" s="8">
        <v>300</v>
      </c>
      <c r="D58" s="8">
        <v>360.1</v>
      </c>
      <c r="E58" s="8">
        <v>143</v>
      </c>
      <c r="F58" s="8">
        <v>0</v>
      </c>
      <c r="G58" s="8">
        <v>0</v>
      </c>
      <c r="H58" s="8">
        <v>0</v>
      </c>
      <c r="I58" s="8">
        <v>0</v>
      </c>
      <c r="J58" s="9">
        <v>0</v>
      </c>
      <c r="K58" s="8">
        <f t="shared" si="5"/>
        <v>75</v>
      </c>
      <c r="L58" s="8">
        <f t="shared" si="5"/>
        <v>90.03</v>
      </c>
      <c r="M58" s="8">
        <f t="shared" ref="M58:R79" si="15">ROUND(E58*25%,2)</f>
        <v>35.75</v>
      </c>
      <c r="N58" s="8">
        <f t="shared" si="15"/>
        <v>0</v>
      </c>
      <c r="O58" s="8">
        <f t="shared" si="15"/>
        <v>0</v>
      </c>
      <c r="P58" s="8">
        <f t="shared" si="15"/>
        <v>0</v>
      </c>
      <c r="Q58" s="8">
        <f t="shared" si="15"/>
        <v>0</v>
      </c>
      <c r="R58" s="8">
        <f t="shared" si="15"/>
        <v>0</v>
      </c>
    </row>
    <row r="59" spans="1:18" s="21" customFormat="1" ht="24.95" customHeight="1" x14ac:dyDescent="0.25">
      <c r="A59" s="18"/>
      <c r="B59" s="19" t="s">
        <v>51</v>
      </c>
      <c r="C59" s="20">
        <f t="shared" ref="C59:R59" si="16">+C58+C57+C56</f>
        <v>1262</v>
      </c>
      <c r="D59" s="20">
        <f t="shared" si="16"/>
        <v>458.3</v>
      </c>
      <c r="E59" s="20">
        <f t="shared" si="16"/>
        <v>223</v>
      </c>
      <c r="F59" s="20">
        <f t="shared" si="16"/>
        <v>0</v>
      </c>
      <c r="G59" s="20">
        <f t="shared" si="16"/>
        <v>0</v>
      </c>
      <c r="H59" s="20">
        <f t="shared" si="16"/>
        <v>0</v>
      </c>
      <c r="I59" s="20">
        <f t="shared" si="16"/>
        <v>75</v>
      </c>
      <c r="J59" s="20">
        <f t="shared" si="16"/>
        <v>40</v>
      </c>
      <c r="K59" s="20">
        <f t="shared" si="16"/>
        <v>315.5</v>
      </c>
      <c r="L59" s="20">
        <f t="shared" si="16"/>
        <v>114.57</v>
      </c>
      <c r="M59" s="20">
        <f t="shared" si="16"/>
        <v>55.75</v>
      </c>
      <c r="N59" s="20">
        <f t="shared" si="16"/>
        <v>0</v>
      </c>
      <c r="O59" s="20">
        <f t="shared" si="16"/>
        <v>0</v>
      </c>
      <c r="P59" s="20">
        <f t="shared" si="16"/>
        <v>0</v>
      </c>
      <c r="Q59" s="20">
        <f t="shared" si="16"/>
        <v>18.75</v>
      </c>
      <c r="R59" s="20">
        <f t="shared" si="16"/>
        <v>10</v>
      </c>
    </row>
    <row r="60" spans="1:18" ht="24.95" customHeight="1" x14ac:dyDescent="0.25">
      <c r="A60" s="16">
        <v>40</v>
      </c>
      <c r="B60" s="17" t="s">
        <v>52</v>
      </c>
      <c r="C60" s="8">
        <v>474.5</v>
      </c>
      <c r="D60" s="8">
        <v>132</v>
      </c>
      <c r="E60" s="8">
        <v>20</v>
      </c>
      <c r="F60" s="8">
        <v>0</v>
      </c>
      <c r="G60" s="8">
        <v>61</v>
      </c>
      <c r="H60" s="8">
        <v>0</v>
      </c>
      <c r="I60" s="8">
        <v>20</v>
      </c>
      <c r="J60" s="9">
        <v>0</v>
      </c>
      <c r="K60" s="8">
        <f>ROUND(C60*25%,2)-0.02</f>
        <v>118.61</v>
      </c>
      <c r="L60" s="8">
        <f t="shared" ref="L60:L79" si="17">ROUND(D60*25%,2)</f>
        <v>33</v>
      </c>
      <c r="M60" s="8">
        <f t="shared" si="15"/>
        <v>5</v>
      </c>
      <c r="N60" s="8">
        <f t="shared" si="15"/>
        <v>0</v>
      </c>
      <c r="O60" s="8">
        <f t="shared" si="15"/>
        <v>15.25</v>
      </c>
      <c r="P60" s="8">
        <f t="shared" si="15"/>
        <v>0</v>
      </c>
      <c r="Q60" s="8">
        <f t="shared" si="15"/>
        <v>5</v>
      </c>
      <c r="R60" s="8">
        <f t="shared" si="15"/>
        <v>0</v>
      </c>
    </row>
    <row r="61" spans="1:18" ht="24.95" customHeight="1" x14ac:dyDescent="0.25">
      <c r="A61" s="16">
        <v>41</v>
      </c>
      <c r="B61" s="17" t="s">
        <v>53</v>
      </c>
      <c r="C61" s="8">
        <v>283.2</v>
      </c>
      <c r="D61" s="8">
        <v>0</v>
      </c>
      <c r="E61" s="8">
        <v>100</v>
      </c>
      <c r="F61" s="8">
        <v>0</v>
      </c>
      <c r="G61" s="8">
        <v>50</v>
      </c>
      <c r="H61" s="8">
        <v>0</v>
      </c>
      <c r="I61" s="8">
        <v>0</v>
      </c>
      <c r="J61" s="9">
        <v>0</v>
      </c>
      <c r="K61" s="8">
        <f t="shared" ref="K61:K79" si="18">ROUND(C61*25%,2)</f>
        <v>70.8</v>
      </c>
      <c r="L61" s="8">
        <f t="shared" si="17"/>
        <v>0</v>
      </c>
      <c r="M61" s="8">
        <f t="shared" si="15"/>
        <v>25</v>
      </c>
      <c r="N61" s="8">
        <f t="shared" si="15"/>
        <v>0</v>
      </c>
      <c r="O61" s="8">
        <f t="shared" si="15"/>
        <v>12.5</v>
      </c>
      <c r="P61" s="8">
        <f t="shared" si="15"/>
        <v>0</v>
      </c>
      <c r="Q61" s="8">
        <f t="shared" si="15"/>
        <v>0</v>
      </c>
      <c r="R61" s="8">
        <f t="shared" si="15"/>
        <v>0</v>
      </c>
    </row>
    <row r="62" spans="1:18" s="21" customFormat="1" ht="24.95" customHeight="1" x14ac:dyDescent="0.25">
      <c r="A62" s="18"/>
      <c r="B62" s="19" t="s">
        <v>52</v>
      </c>
      <c r="C62" s="20">
        <f t="shared" ref="C62:R62" si="19">+C61+C60</f>
        <v>757.7</v>
      </c>
      <c r="D62" s="20">
        <f t="shared" si="19"/>
        <v>132</v>
      </c>
      <c r="E62" s="20">
        <f t="shared" si="19"/>
        <v>120</v>
      </c>
      <c r="F62" s="20">
        <f t="shared" si="19"/>
        <v>0</v>
      </c>
      <c r="G62" s="20">
        <f t="shared" si="19"/>
        <v>111</v>
      </c>
      <c r="H62" s="20">
        <f t="shared" si="19"/>
        <v>0</v>
      </c>
      <c r="I62" s="20">
        <f t="shared" si="19"/>
        <v>20</v>
      </c>
      <c r="J62" s="20">
        <f t="shared" si="19"/>
        <v>0</v>
      </c>
      <c r="K62" s="20">
        <f t="shared" si="19"/>
        <v>189.41</v>
      </c>
      <c r="L62" s="20">
        <f t="shared" si="19"/>
        <v>33</v>
      </c>
      <c r="M62" s="20">
        <f t="shared" si="19"/>
        <v>30</v>
      </c>
      <c r="N62" s="20">
        <f t="shared" si="19"/>
        <v>0</v>
      </c>
      <c r="O62" s="20">
        <f t="shared" si="19"/>
        <v>27.75</v>
      </c>
      <c r="P62" s="20">
        <f t="shared" si="19"/>
        <v>0</v>
      </c>
      <c r="Q62" s="20">
        <f t="shared" si="19"/>
        <v>5</v>
      </c>
      <c r="R62" s="20">
        <f t="shared" si="19"/>
        <v>0</v>
      </c>
    </row>
    <row r="63" spans="1:18" ht="24.95" customHeight="1" x14ac:dyDescent="0.25">
      <c r="A63" s="16">
        <v>42</v>
      </c>
      <c r="B63" s="17" t="s">
        <v>54</v>
      </c>
      <c r="C63" s="8">
        <v>382.9</v>
      </c>
      <c r="D63" s="8">
        <v>20</v>
      </c>
      <c r="E63" s="8">
        <v>8</v>
      </c>
      <c r="F63" s="8">
        <v>15</v>
      </c>
      <c r="G63" s="8">
        <v>2</v>
      </c>
      <c r="H63" s="8">
        <v>0</v>
      </c>
      <c r="I63" s="8">
        <v>0</v>
      </c>
      <c r="J63" s="9">
        <v>0</v>
      </c>
      <c r="K63" s="8">
        <f>ROUND(C63*25%,2)-0.02</f>
        <v>95.710000000000008</v>
      </c>
      <c r="L63" s="8">
        <f t="shared" si="17"/>
        <v>5</v>
      </c>
      <c r="M63" s="8">
        <f t="shared" si="15"/>
        <v>2</v>
      </c>
      <c r="N63" s="8">
        <f t="shared" si="15"/>
        <v>3.75</v>
      </c>
      <c r="O63" s="8">
        <f t="shared" si="15"/>
        <v>0.5</v>
      </c>
      <c r="P63" s="8">
        <f t="shared" si="15"/>
        <v>0</v>
      </c>
      <c r="Q63" s="8">
        <f t="shared" si="15"/>
        <v>0</v>
      </c>
      <c r="R63" s="8">
        <f t="shared" si="15"/>
        <v>0</v>
      </c>
    </row>
    <row r="64" spans="1:18" ht="24.95" customHeight="1" x14ac:dyDescent="0.25">
      <c r="A64" s="16">
        <v>43</v>
      </c>
      <c r="B64" s="22" t="s">
        <v>55</v>
      </c>
      <c r="C64" s="8">
        <v>400</v>
      </c>
      <c r="D64" s="8">
        <v>80</v>
      </c>
      <c r="E64" s="8">
        <v>60</v>
      </c>
      <c r="F64" s="8">
        <v>20</v>
      </c>
      <c r="G64" s="8">
        <v>20</v>
      </c>
      <c r="H64" s="8">
        <v>15</v>
      </c>
      <c r="I64" s="8">
        <v>32.4</v>
      </c>
      <c r="J64" s="9">
        <v>0</v>
      </c>
      <c r="K64" s="8">
        <f t="shared" si="18"/>
        <v>100</v>
      </c>
      <c r="L64" s="8">
        <f t="shared" si="17"/>
        <v>20</v>
      </c>
      <c r="M64" s="8">
        <f t="shared" si="15"/>
        <v>15</v>
      </c>
      <c r="N64" s="8">
        <f t="shared" si="15"/>
        <v>5</v>
      </c>
      <c r="O64" s="8">
        <f t="shared" si="15"/>
        <v>5</v>
      </c>
      <c r="P64" s="8">
        <f t="shared" si="15"/>
        <v>3.75</v>
      </c>
      <c r="Q64" s="8">
        <f t="shared" si="15"/>
        <v>8.1</v>
      </c>
      <c r="R64" s="8">
        <f t="shared" si="15"/>
        <v>0</v>
      </c>
    </row>
    <row r="65" spans="1:18" ht="24.95" customHeight="1" x14ac:dyDescent="0.25">
      <c r="A65" s="16">
        <v>44</v>
      </c>
      <c r="B65" s="22" t="s">
        <v>56</v>
      </c>
      <c r="C65" s="8">
        <v>170</v>
      </c>
      <c r="D65" s="8">
        <v>0</v>
      </c>
      <c r="E65" s="8">
        <v>70</v>
      </c>
      <c r="F65" s="8">
        <v>14</v>
      </c>
      <c r="G65" s="8">
        <v>50</v>
      </c>
      <c r="H65" s="8">
        <v>6</v>
      </c>
      <c r="I65" s="8">
        <v>61</v>
      </c>
      <c r="J65" s="9">
        <v>0</v>
      </c>
      <c r="K65" s="8">
        <f t="shared" si="18"/>
        <v>42.5</v>
      </c>
      <c r="L65" s="8">
        <f t="shared" si="17"/>
        <v>0</v>
      </c>
      <c r="M65" s="8">
        <f t="shared" si="15"/>
        <v>17.5</v>
      </c>
      <c r="N65" s="8">
        <f t="shared" si="15"/>
        <v>3.5</v>
      </c>
      <c r="O65" s="8">
        <f t="shared" si="15"/>
        <v>12.5</v>
      </c>
      <c r="P65" s="8">
        <f t="shared" si="15"/>
        <v>1.5</v>
      </c>
      <c r="Q65" s="8">
        <f t="shared" si="15"/>
        <v>15.25</v>
      </c>
      <c r="R65" s="8">
        <f t="shared" si="15"/>
        <v>0</v>
      </c>
    </row>
    <row r="66" spans="1:18" ht="24.95" customHeight="1" x14ac:dyDescent="0.25">
      <c r="A66" s="16">
        <v>45</v>
      </c>
      <c r="B66" s="22" t="s">
        <v>57</v>
      </c>
      <c r="C66" s="8">
        <v>1190.8</v>
      </c>
      <c r="D66" s="8">
        <v>5200</v>
      </c>
      <c r="E66" s="8">
        <v>0</v>
      </c>
      <c r="F66" s="8">
        <v>0</v>
      </c>
      <c r="G66" s="8">
        <v>100</v>
      </c>
      <c r="H66" s="8">
        <v>300</v>
      </c>
      <c r="I66" s="8">
        <v>650</v>
      </c>
      <c r="J66" s="9">
        <v>150</v>
      </c>
      <c r="K66" s="8">
        <f t="shared" si="18"/>
        <v>297.7</v>
      </c>
      <c r="L66" s="8">
        <f t="shared" si="17"/>
        <v>1300</v>
      </c>
      <c r="M66" s="8">
        <f t="shared" si="15"/>
        <v>0</v>
      </c>
      <c r="N66" s="8">
        <f t="shared" si="15"/>
        <v>0</v>
      </c>
      <c r="O66" s="8">
        <f t="shared" si="15"/>
        <v>25</v>
      </c>
      <c r="P66" s="8">
        <f t="shared" si="15"/>
        <v>75</v>
      </c>
      <c r="Q66" s="8">
        <f t="shared" si="15"/>
        <v>162.5</v>
      </c>
      <c r="R66" s="8">
        <f t="shared" si="15"/>
        <v>37.5</v>
      </c>
    </row>
    <row r="67" spans="1:18" s="21" customFormat="1" ht="24.95" customHeight="1" x14ac:dyDescent="0.25">
      <c r="A67" s="18"/>
      <c r="B67" s="19" t="s">
        <v>54</v>
      </c>
      <c r="C67" s="20">
        <f t="shared" ref="C67:R67" si="20">+C66+C65+C64+C63</f>
        <v>2143.6999999999998</v>
      </c>
      <c r="D67" s="20">
        <f t="shared" si="20"/>
        <v>5300</v>
      </c>
      <c r="E67" s="20">
        <f t="shared" si="20"/>
        <v>138</v>
      </c>
      <c r="F67" s="20">
        <f t="shared" si="20"/>
        <v>49</v>
      </c>
      <c r="G67" s="20">
        <f t="shared" si="20"/>
        <v>172</v>
      </c>
      <c r="H67" s="20">
        <f t="shared" si="20"/>
        <v>321</v>
      </c>
      <c r="I67" s="20">
        <f t="shared" si="20"/>
        <v>743.4</v>
      </c>
      <c r="J67" s="20">
        <f t="shared" si="20"/>
        <v>150</v>
      </c>
      <c r="K67" s="20">
        <f t="shared" si="20"/>
        <v>535.91</v>
      </c>
      <c r="L67" s="20">
        <f t="shared" si="20"/>
        <v>1325</v>
      </c>
      <c r="M67" s="20">
        <f t="shared" si="20"/>
        <v>34.5</v>
      </c>
      <c r="N67" s="20">
        <f t="shared" si="20"/>
        <v>12.25</v>
      </c>
      <c r="O67" s="20">
        <f t="shared" si="20"/>
        <v>43</v>
      </c>
      <c r="P67" s="20">
        <f t="shared" si="20"/>
        <v>80.25</v>
      </c>
      <c r="Q67" s="20">
        <f t="shared" si="20"/>
        <v>185.85</v>
      </c>
      <c r="R67" s="20">
        <f t="shared" si="20"/>
        <v>37.5</v>
      </c>
    </row>
    <row r="68" spans="1:18" ht="24.95" customHeight="1" x14ac:dyDescent="0.25">
      <c r="A68" s="16">
        <v>46</v>
      </c>
      <c r="B68" s="17" t="s">
        <v>58</v>
      </c>
      <c r="C68" s="8">
        <v>500</v>
      </c>
      <c r="D68" s="8">
        <v>150.80000000000001</v>
      </c>
      <c r="E68" s="8">
        <v>50</v>
      </c>
      <c r="F68" s="8">
        <v>0</v>
      </c>
      <c r="G68" s="8">
        <v>17</v>
      </c>
      <c r="H68" s="8">
        <v>9.8000000000000007</v>
      </c>
      <c r="I68" s="8">
        <v>48</v>
      </c>
      <c r="J68" s="9">
        <v>37</v>
      </c>
      <c r="K68" s="8">
        <f t="shared" si="18"/>
        <v>125</v>
      </c>
      <c r="L68" s="8">
        <f t="shared" si="17"/>
        <v>37.700000000000003</v>
      </c>
      <c r="M68" s="8">
        <f t="shared" si="15"/>
        <v>12.5</v>
      </c>
      <c r="N68" s="8">
        <f t="shared" si="15"/>
        <v>0</v>
      </c>
      <c r="O68" s="8">
        <f t="shared" si="15"/>
        <v>4.25</v>
      </c>
      <c r="P68" s="8">
        <f t="shared" si="15"/>
        <v>2.4500000000000002</v>
      </c>
      <c r="Q68" s="8">
        <f t="shared" si="15"/>
        <v>12</v>
      </c>
      <c r="R68" s="8">
        <f t="shared" si="15"/>
        <v>9.25</v>
      </c>
    </row>
    <row r="69" spans="1:18" ht="24.95" customHeight="1" x14ac:dyDescent="0.25">
      <c r="A69" s="16">
        <v>47</v>
      </c>
      <c r="B69" s="17" t="s">
        <v>59</v>
      </c>
      <c r="C69" s="8">
        <v>160</v>
      </c>
      <c r="D69" s="8">
        <v>0</v>
      </c>
      <c r="E69" s="8">
        <v>50</v>
      </c>
      <c r="F69" s="8">
        <v>0</v>
      </c>
      <c r="G69" s="8">
        <v>40</v>
      </c>
      <c r="H69" s="8">
        <v>0</v>
      </c>
      <c r="I69" s="8">
        <v>33.9</v>
      </c>
      <c r="J69" s="9">
        <v>0</v>
      </c>
      <c r="K69" s="8">
        <f t="shared" si="18"/>
        <v>40</v>
      </c>
      <c r="L69" s="8">
        <f t="shared" si="17"/>
        <v>0</v>
      </c>
      <c r="M69" s="8">
        <f t="shared" si="15"/>
        <v>12.5</v>
      </c>
      <c r="N69" s="8">
        <f t="shared" si="15"/>
        <v>0</v>
      </c>
      <c r="O69" s="8">
        <f t="shared" si="15"/>
        <v>10</v>
      </c>
      <c r="P69" s="8">
        <f t="shared" si="15"/>
        <v>0</v>
      </c>
      <c r="Q69" s="8">
        <f t="shared" si="15"/>
        <v>8.48</v>
      </c>
      <c r="R69" s="8">
        <f t="shared" si="15"/>
        <v>0</v>
      </c>
    </row>
    <row r="70" spans="1:18" s="21" customFormat="1" ht="24.95" customHeight="1" x14ac:dyDescent="0.25">
      <c r="A70" s="18"/>
      <c r="B70" s="19" t="s">
        <v>60</v>
      </c>
      <c r="C70" s="20">
        <f t="shared" ref="C70:R70" si="21">+C69+C68</f>
        <v>660</v>
      </c>
      <c r="D70" s="20">
        <f t="shared" si="21"/>
        <v>150.80000000000001</v>
      </c>
      <c r="E70" s="20">
        <f t="shared" si="21"/>
        <v>100</v>
      </c>
      <c r="F70" s="20">
        <f t="shared" si="21"/>
        <v>0</v>
      </c>
      <c r="G70" s="20">
        <f t="shared" si="21"/>
        <v>57</v>
      </c>
      <c r="H70" s="20">
        <f t="shared" si="21"/>
        <v>9.8000000000000007</v>
      </c>
      <c r="I70" s="20">
        <f t="shared" si="21"/>
        <v>81.900000000000006</v>
      </c>
      <c r="J70" s="20">
        <f t="shared" si="21"/>
        <v>37</v>
      </c>
      <c r="K70" s="20">
        <f t="shared" si="21"/>
        <v>165</v>
      </c>
      <c r="L70" s="20">
        <f t="shared" si="21"/>
        <v>37.700000000000003</v>
      </c>
      <c r="M70" s="20">
        <f t="shared" si="21"/>
        <v>25</v>
      </c>
      <c r="N70" s="20">
        <f t="shared" si="21"/>
        <v>0</v>
      </c>
      <c r="O70" s="20">
        <f t="shared" si="21"/>
        <v>14.25</v>
      </c>
      <c r="P70" s="20">
        <f t="shared" si="21"/>
        <v>2.4500000000000002</v>
      </c>
      <c r="Q70" s="20">
        <f t="shared" si="21"/>
        <v>20.48</v>
      </c>
      <c r="R70" s="20">
        <f t="shared" si="21"/>
        <v>9.25</v>
      </c>
    </row>
    <row r="71" spans="1:18" ht="24.95" customHeight="1" x14ac:dyDescent="0.25">
      <c r="A71" s="16">
        <v>48</v>
      </c>
      <c r="B71" s="17" t="s">
        <v>61</v>
      </c>
      <c r="C71" s="8">
        <v>427.47</v>
      </c>
      <c r="D71" s="8">
        <v>155.43</v>
      </c>
      <c r="E71" s="8">
        <v>0</v>
      </c>
      <c r="F71" s="8">
        <v>0</v>
      </c>
      <c r="G71" s="8">
        <v>30</v>
      </c>
      <c r="H71" s="8">
        <v>0</v>
      </c>
      <c r="I71" s="8">
        <v>110</v>
      </c>
      <c r="J71" s="9">
        <v>0</v>
      </c>
      <c r="K71" s="8">
        <f>ROUND(C71*25%,2)-0.01</f>
        <v>106.86</v>
      </c>
      <c r="L71" s="8">
        <f t="shared" si="17"/>
        <v>38.86</v>
      </c>
      <c r="M71" s="8">
        <f t="shared" si="15"/>
        <v>0</v>
      </c>
      <c r="N71" s="8">
        <f t="shared" si="15"/>
        <v>0</v>
      </c>
      <c r="O71" s="8">
        <f t="shared" si="15"/>
        <v>7.5</v>
      </c>
      <c r="P71" s="8">
        <f t="shared" si="15"/>
        <v>0</v>
      </c>
      <c r="Q71" s="8">
        <f t="shared" si="15"/>
        <v>27.5</v>
      </c>
      <c r="R71" s="8">
        <f t="shared" si="15"/>
        <v>0</v>
      </c>
    </row>
    <row r="72" spans="1:18" ht="24.95" customHeight="1" x14ac:dyDescent="0.25">
      <c r="A72" s="16">
        <v>49</v>
      </c>
      <c r="B72" s="17" t="s">
        <v>62</v>
      </c>
      <c r="C72" s="8">
        <v>612.70000000000005</v>
      </c>
      <c r="D72" s="8">
        <v>0</v>
      </c>
      <c r="E72" s="8">
        <v>50</v>
      </c>
      <c r="F72" s="8">
        <v>0</v>
      </c>
      <c r="G72" s="8">
        <v>80</v>
      </c>
      <c r="H72" s="8">
        <v>0</v>
      </c>
      <c r="I72" s="8">
        <v>0</v>
      </c>
      <c r="J72" s="9">
        <v>0</v>
      </c>
      <c r="K72" s="8">
        <f t="shared" si="18"/>
        <v>153.18</v>
      </c>
      <c r="L72" s="8">
        <f t="shared" si="17"/>
        <v>0</v>
      </c>
      <c r="M72" s="8">
        <f t="shared" si="15"/>
        <v>12.5</v>
      </c>
      <c r="N72" s="8">
        <f t="shared" si="15"/>
        <v>0</v>
      </c>
      <c r="O72" s="8">
        <f t="shared" si="15"/>
        <v>20</v>
      </c>
      <c r="P72" s="8">
        <f t="shared" si="15"/>
        <v>0</v>
      </c>
      <c r="Q72" s="8">
        <f t="shared" si="15"/>
        <v>0</v>
      </c>
      <c r="R72" s="8">
        <f t="shared" si="15"/>
        <v>0</v>
      </c>
    </row>
    <row r="73" spans="1:18" s="21" customFormat="1" ht="24.95" customHeight="1" x14ac:dyDescent="0.25">
      <c r="A73" s="18"/>
      <c r="B73" s="19" t="s">
        <v>61</v>
      </c>
      <c r="C73" s="20">
        <f t="shared" ref="C73:R73" si="22">+C72+C71</f>
        <v>1040.17</v>
      </c>
      <c r="D73" s="20">
        <f t="shared" si="22"/>
        <v>155.43</v>
      </c>
      <c r="E73" s="20">
        <f t="shared" si="22"/>
        <v>50</v>
      </c>
      <c r="F73" s="20">
        <f t="shared" si="22"/>
        <v>0</v>
      </c>
      <c r="G73" s="20">
        <f t="shared" si="22"/>
        <v>110</v>
      </c>
      <c r="H73" s="20">
        <f t="shared" si="22"/>
        <v>0</v>
      </c>
      <c r="I73" s="20">
        <f t="shared" si="22"/>
        <v>110</v>
      </c>
      <c r="J73" s="20">
        <f t="shared" si="22"/>
        <v>0</v>
      </c>
      <c r="K73" s="20">
        <f t="shared" si="22"/>
        <v>260.04000000000002</v>
      </c>
      <c r="L73" s="20">
        <f t="shared" si="22"/>
        <v>38.86</v>
      </c>
      <c r="M73" s="20">
        <f t="shared" si="22"/>
        <v>12.5</v>
      </c>
      <c r="N73" s="20">
        <f t="shared" si="22"/>
        <v>0</v>
      </c>
      <c r="O73" s="20">
        <f t="shared" si="22"/>
        <v>27.5</v>
      </c>
      <c r="P73" s="20">
        <f t="shared" si="22"/>
        <v>0</v>
      </c>
      <c r="Q73" s="20">
        <f t="shared" si="22"/>
        <v>27.5</v>
      </c>
      <c r="R73" s="20">
        <f t="shared" si="22"/>
        <v>0</v>
      </c>
    </row>
    <row r="74" spans="1:18" ht="24.95" customHeight="1" x14ac:dyDescent="0.25">
      <c r="A74" s="16">
        <v>50</v>
      </c>
      <c r="B74" s="17" t="s">
        <v>63</v>
      </c>
      <c r="C74" s="8">
        <v>410</v>
      </c>
      <c r="D74" s="8">
        <v>877.9</v>
      </c>
      <c r="E74" s="8">
        <v>78</v>
      </c>
      <c r="F74" s="8">
        <v>0</v>
      </c>
      <c r="G74" s="8">
        <v>15</v>
      </c>
      <c r="H74" s="8">
        <v>0</v>
      </c>
      <c r="I74" s="8">
        <v>60</v>
      </c>
      <c r="J74" s="9">
        <v>10</v>
      </c>
      <c r="K74" s="8">
        <f t="shared" si="18"/>
        <v>102.5</v>
      </c>
      <c r="L74" s="8">
        <f t="shared" si="17"/>
        <v>219.48</v>
      </c>
      <c r="M74" s="8">
        <f t="shared" si="15"/>
        <v>19.5</v>
      </c>
      <c r="N74" s="8">
        <f t="shared" si="15"/>
        <v>0</v>
      </c>
      <c r="O74" s="8">
        <f t="shared" si="15"/>
        <v>3.75</v>
      </c>
      <c r="P74" s="8">
        <f t="shared" si="15"/>
        <v>0</v>
      </c>
      <c r="Q74" s="8">
        <f t="shared" si="15"/>
        <v>15</v>
      </c>
      <c r="R74" s="8">
        <f t="shared" si="15"/>
        <v>2.5</v>
      </c>
    </row>
    <row r="75" spans="1:18" ht="24.95" customHeight="1" x14ac:dyDescent="0.25">
      <c r="A75" s="16">
        <v>51</v>
      </c>
      <c r="B75" s="17" t="s">
        <v>64</v>
      </c>
      <c r="C75" s="8">
        <v>307.10000000000002</v>
      </c>
      <c r="D75" s="8">
        <v>60</v>
      </c>
      <c r="E75" s="8">
        <v>100</v>
      </c>
      <c r="F75" s="8">
        <v>0</v>
      </c>
      <c r="G75" s="8">
        <v>100</v>
      </c>
      <c r="H75" s="8">
        <v>0</v>
      </c>
      <c r="I75" s="8">
        <v>0</v>
      </c>
      <c r="J75" s="9">
        <v>0</v>
      </c>
      <c r="K75" s="8">
        <f t="shared" si="18"/>
        <v>76.78</v>
      </c>
      <c r="L75" s="8">
        <f t="shared" si="17"/>
        <v>15</v>
      </c>
      <c r="M75" s="8">
        <f t="shared" si="15"/>
        <v>25</v>
      </c>
      <c r="N75" s="8">
        <f t="shared" si="15"/>
        <v>0</v>
      </c>
      <c r="O75" s="8">
        <f t="shared" si="15"/>
        <v>25</v>
      </c>
      <c r="P75" s="8">
        <f t="shared" si="15"/>
        <v>0</v>
      </c>
      <c r="Q75" s="8">
        <f t="shared" si="15"/>
        <v>0</v>
      </c>
      <c r="R75" s="8">
        <f t="shared" si="15"/>
        <v>0</v>
      </c>
    </row>
    <row r="76" spans="1:18" s="21" customFormat="1" ht="24.95" customHeight="1" x14ac:dyDescent="0.25">
      <c r="A76" s="18"/>
      <c r="B76" s="19" t="s">
        <v>63</v>
      </c>
      <c r="C76" s="20">
        <f t="shared" ref="C76:R76" si="23">+C75+C74</f>
        <v>717.1</v>
      </c>
      <c r="D76" s="20">
        <f t="shared" si="23"/>
        <v>937.9</v>
      </c>
      <c r="E76" s="20">
        <f t="shared" si="23"/>
        <v>178</v>
      </c>
      <c r="F76" s="20">
        <f t="shared" si="23"/>
        <v>0</v>
      </c>
      <c r="G76" s="20">
        <f t="shared" si="23"/>
        <v>115</v>
      </c>
      <c r="H76" s="20">
        <f t="shared" si="23"/>
        <v>0</v>
      </c>
      <c r="I76" s="20">
        <f t="shared" si="23"/>
        <v>60</v>
      </c>
      <c r="J76" s="20">
        <f t="shared" si="23"/>
        <v>10</v>
      </c>
      <c r="K76" s="20">
        <f t="shared" si="23"/>
        <v>179.28</v>
      </c>
      <c r="L76" s="20">
        <f t="shared" si="23"/>
        <v>234.48</v>
      </c>
      <c r="M76" s="20">
        <f t="shared" si="23"/>
        <v>44.5</v>
      </c>
      <c r="N76" s="20">
        <f t="shared" si="23"/>
        <v>0</v>
      </c>
      <c r="O76" s="20">
        <f t="shared" si="23"/>
        <v>28.75</v>
      </c>
      <c r="P76" s="20">
        <f t="shared" si="23"/>
        <v>0</v>
      </c>
      <c r="Q76" s="20">
        <f t="shared" si="23"/>
        <v>15</v>
      </c>
      <c r="R76" s="20">
        <f t="shared" si="23"/>
        <v>2.5</v>
      </c>
    </row>
    <row r="77" spans="1:18" ht="24.95" customHeight="1" x14ac:dyDescent="0.25">
      <c r="A77" s="16">
        <v>52</v>
      </c>
      <c r="B77" s="17" t="s">
        <v>65</v>
      </c>
      <c r="C77" s="8">
        <v>737.5</v>
      </c>
      <c r="D77" s="8">
        <v>65</v>
      </c>
      <c r="E77" s="8">
        <v>100</v>
      </c>
      <c r="F77" s="8">
        <v>0</v>
      </c>
      <c r="G77" s="8">
        <v>74.41279999999999</v>
      </c>
      <c r="H77" s="8">
        <v>0</v>
      </c>
      <c r="I77" s="8">
        <v>165.92</v>
      </c>
      <c r="J77" s="9">
        <v>41</v>
      </c>
      <c r="K77" s="8">
        <f>ROUND(C77*25%,2)-0.02</f>
        <v>184.35999999999999</v>
      </c>
      <c r="L77" s="8">
        <f t="shared" si="17"/>
        <v>16.25</v>
      </c>
      <c r="M77" s="8">
        <f t="shared" si="15"/>
        <v>25</v>
      </c>
      <c r="N77" s="8">
        <f t="shared" si="15"/>
        <v>0</v>
      </c>
      <c r="O77" s="8">
        <f t="shared" si="15"/>
        <v>18.600000000000001</v>
      </c>
      <c r="P77" s="8">
        <f t="shared" si="15"/>
        <v>0</v>
      </c>
      <c r="Q77" s="8">
        <f>ROUND(I77*25%,2)-0.02</f>
        <v>41.459999999999994</v>
      </c>
      <c r="R77" s="8">
        <f t="shared" si="15"/>
        <v>10.25</v>
      </c>
    </row>
    <row r="78" spans="1:18" ht="41.25" customHeight="1" x14ac:dyDescent="0.25">
      <c r="A78" s="16">
        <v>53</v>
      </c>
      <c r="B78" s="22" t="s">
        <v>66</v>
      </c>
      <c r="C78" s="8">
        <v>240</v>
      </c>
      <c r="D78" s="8">
        <v>20</v>
      </c>
      <c r="E78" s="8">
        <v>45</v>
      </c>
      <c r="F78" s="8">
        <v>0</v>
      </c>
      <c r="G78" s="8">
        <v>25</v>
      </c>
      <c r="H78" s="8">
        <v>7</v>
      </c>
      <c r="I78" s="8">
        <v>150</v>
      </c>
      <c r="J78" s="9">
        <v>0</v>
      </c>
      <c r="K78" s="8">
        <f t="shared" si="18"/>
        <v>60</v>
      </c>
      <c r="L78" s="8">
        <f t="shared" si="17"/>
        <v>5</v>
      </c>
      <c r="M78" s="8">
        <f t="shared" si="15"/>
        <v>11.25</v>
      </c>
      <c r="N78" s="8">
        <f t="shared" si="15"/>
        <v>0</v>
      </c>
      <c r="O78" s="8">
        <f t="shared" si="15"/>
        <v>6.25</v>
      </c>
      <c r="P78" s="8">
        <f t="shared" si="15"/>
        <v>1.75</v>
      </c>
      <c r="Q78" s="8">
        <f t="shared" si="15"/>
        <v>37.5</v>
      </c>
      <c r="R78" s="8">
        <f t="shared" si="15"/>
        <v>0</v>
      </c>
    </row>
    <row r="79" spans="1:18" ht="24.95" customHeight="1" x14ac:dyDescent="0.25">
      <c r="A79" s="16">
        <v>55</v>
      </c>
      <c r="B79" s="17" t="s">
        <v>67</v>
      </c>
      <c r="C79" s="8">
        <v>154</v>
      </c>
      <c r="D79" s="8">
        <v>15</v>
      </c>
      <c r="E79" s="8">
        <v>40</v>
      </c>
      <c r="F79" s="8">
        <v>0</v>
      </c>
      <c r="G79" s="8">
        <v>25</v>
      </c>
      <c r="H79" s="8">
        <v>0</v>
      </c>
      <c r="I79" s="8">
        <v>0</v>
      </c>
      <c r="J79" s="9">
        <v>0</v>
      </c>
      <c r="K79" s="8">
        <f t="shared" si="18"/>
        <v>38.5</v>
      </c>
      <c r="L79" s="8">
        <f t="shared" si="17"/>
        <v>3.75</v>
      </c>
      <c r="M79" s="8">
        <f t="shared" si="15"/>
        <v>10</v>
      </c>
      <c r="N79" s="8">
        <f t="shared" si="15"/>
        <v>0</v>
      </c>
      <c r="O79" s="8">
        <f t="shared" si="15"/>
        <v>6.25</v>
      </c>
      <c r="P79" s="8">
        <f t="shared" si="15"/>
        <v>0</v>
      </c>
      <c r="Q79" s="8">
        <f t="shared" si="15"/>
        <v>0</v>
      </c>
      <c r="R79" s="8">
        <f t="shared" si="15"/>
        <v>0</v>
      </c>
    </row>
    <row r="80" spans="1:18" s="21" customFormat="1" ht="24.95" customHeight="1" x14ac:dyDescent="0.25">
      <c r="A80" s="18"/>
      <c r="B80" s="19" t="s">
        <v>65</v>
      </c>
      <c r="C80" s="20">
        <f t="shared" ref="C80:R80" si="24">+C79+C78+C77</f>
        <v>1131.5</v>
      </c>
      <c r="D80" s="20">
        <f t="shared" si="24"/>
        <v>100</v>
      </c>
      <c r="E80" s="20">
        <f t="shared" si="24"/>
        <v>185</v>
      </c>
      <c r="F80" s="20">
        <f t="shared" si="24"/>
        <v>0</v>
      </c>
      <c r="G80" s="20">
        <f t="shared" si="24"/>
        <v>124.41279999999999</v>
      </c>
      <c r="H80" s="20">
        <f t="shared" si="24"/>
        <v>7</v>
      </c>
      <c r="I80" s="20">
        <f t="shared" si="24"/>
        <v>315.91999999999996</v>
      </c>
      <c r="J80" s="20">
        <f t="shared" si="24"/>
        <v>41</v>
      </c>
      <c r="K80" s="20">
        <f t="shared" si="24"/>
        <v>282.86</v>
      </c>
      <c r="L80" s="20">
        <f t="shared" si="24"/>
        <v>25</v>
      </c>
      <c r="M80" s="20">
        <f t="shared" si="24"/>
        <v>46.25</v>
      </c>
      <c r="N80" s="20">
        <f t="shared" si="24"/>
        <v>0</v>
      </c>
      <c r="O80" s="20">
        <f t="shared" si="24"/>
        <v>31.1</v>
      </c>
      <c r="P80" s="20">
        <f t="shared" si="24"/>
        <v>1.75</v>
      </c>
      <c r="Q80" s="20">
        <f t="shared" si="24"/>
        <v>78.959999999999994</v>
      </c>
      <c r="R80" s="20">
        <f t="shared" si="24"/>
        <v>10.25</v>
      </c>
    </row>
    <row r="81" spans="1:18" ht="24.95" customHeight="1" x14ac:dyDescent="0.25">
      <c r="A81" s="16">
        <v>56</v>
      </c>
      <c r="B81" s="17" t="s">
        <v>68</v>
      </c>
      <c r="C81" s="8">
        <v>1000</v>
      </c>
      <c r="D81" s="8">
        <v>100</v>
      </c>
      <c r="E81" s="8">
        <v>48</v>
      </c>
      <c r="F81" s="8">
        <v>0</v>
      </c>
      <c r="G81" s="8">
        <v>52</v>
      </c>
      <c r="H81" s="8">
        <v>0</v>
      </c>
      <c r="I81" s="8">
        <v>100</v>
      </c>
      <c r="J81" s="9">
        <v>59.3</v>
      </c>
      <c r="K81" s="8">
        <f t="shared" ref="K81:R144" si="25">ROUND(C81*25%,2)</f>
        <v>250</v>
      </c>
      <c r="L81" s="8">
        <f t="shared" si="25"/>
        <v>25</v>
      </c>
      <c r="M81" s="8">
        <f t="shared" si="25"/>
        <v>12</v>
      </c>
      <c r="N81" s="8">
        <f t="shared" si="25"/>
        <v>0</v>
      </c>
      <c r="O81" s="8">
        <f t="shared" si="25"/>
        <v>13</v>
      </c>
      <c r="P81" s="8">
        <f t="shared" si="25"/>
        <v>0</v>
      </c>
      <c r="Q81" s="8">
        <f t="shared" si="25"/>
        <v>25</v>
      </c>
      <c r="R81" s="8">
        <f>ROUND(J81*25%,2)-0.02</f>
        <v>14.81</v>
      </c>
    </row>
    <row r="82" spans="1:18" ht="24.95" customHeight="1" x14ac:dyDescent="0.25">
      <c r="A82" s="16">
        <v>57</v>
      </c>
      <c r="B82" s="17" t="s">
        <v>69</v>
      </c>
      <c r="C82" s="8">
        <v>672.7</v>
      </c>
      <c r="D82" s="8">
        <v>0</v>
      </c>
      <c r="E82" s="8">
        <v>187</v>
      </c>
      <c r="F82" s="8">
        <v>0</v>
      </c>
      <c r="G82" s="8">
        <v>100</v>
      </c>
      <c r="H82" s="8">
        <v>0</v>
      </c>
      <c r="I82" s="8">
        <v>0</v>
      </c>
      <c r="J82" s="9">
        <v>0</v>
      </c>
      <c r="K82" s="8">
        <f>ROUND(C82*25%,2)-0.01</f>
        <v>168.17000000000002</v>
      </c>
      <c r="L82" s="8">
        <f t="shared" si="25"/>
        <v>0</v>
      </c>
      <c r="M82" s="8">
        <f>ROUND(E82*25%,2)-0.01</f>
        <v>46.74</v>
      </c>
      <c r="N82" s="8">
        <f t="shared" si="25"/>
        <v>0</v>
      </c>
      <c r="O82" s="8">
        <f t="shared" si="25"/>
        <v>25</v>
      </c>
      <c r="P82" s="8">
        <f t="shared" si="25"/>
        <v>0</v>
      </c>
      <c r="Q82" s="8">
        <f t="shared" si="25"/>
        <v>0</v>
      </c>
      <c r="R82" s="8">
        <f t="shared" si="25"/>
        <v>0</v>
      </c>
    </row>
    <row r="83" spans="1:18" ht="24.95" customHeight="1" x14ac:dyDescent="0.25">
      <c r="A83" s="16">
        <v>58</v>
      </c>
      <c r="B83" s="17" t="s">
        <v>70</v>
      </c>
      <c r="C83" s="8">
        <v>500</v>
      </c>
      <c r="D83" s="8">
        <v>129.39999999999998</v>
      </c>
      <c r="E83" s="8">
        <v>100</v>
      </c>
      <c r="F83" s="8">
        <v>0</v>
      </c>
      <c r="G83" s="8">
        <v>72.3</v>
      </c>
      <c r="H83" s="8">
        <v>0</v>
      </c>
      <c r="I83" s="8">
        <v>0</v>
      </c>
      <c r="J83" s="9">
        <v>0</v>
      </c>
      <c r="K83" s="8">
        <f t="shared" si="25"/>
        <v>125</v>
      </c>
      <c r="L83" s="8">
        <f t="shared" si="25"/>
        <v>32.35</v>
      </c>
      <c r="M83" s="8">
        <f t="shared" si="25"/>
        <v>25</v>
      </c>
      <c r="N83" s="8">
        <f t="shared" si="25"/>
        <v>0</v>
      </c>
      <c r="O83" s="8">
        <f t="shared" si="25"/>
        <v>18.079999999999998</v>
      </c>
      <c r="P83" s="8">
        <f t="shared" si="25"/>
        <v>0</v>
      </c>
      <c r="Q83" s="8">
        <f t="shared" si="25"/>
        <v>0</v>
      </c>
      <c r="R83" s="8">
        <f t="shared" si="25"/>
        <v>0</v>
      </c>
    </row>
    <row r="84" spans="1:18" s="21" customFormat="1" ht="24.95" customHeight="1" x14ac:dyDescent="0.25">
      <c r="A84" s="18"/>
      <c r="B84" s="19" t="s">
        <v>68</v>
      </c>
      <c r="C84" s="20">
        <f t="shared" ref="C84:R84" si="26">+C83+C82+C81</f>
        <v>2172.6999999999998</v>
      </c>
      <c r="D84" s="20">
        <f t="shared" si="26"/>
        <v>229.39999999999998</v>
      </c>
      <c r="E84" s="20">
        <f t="shared" si="26"/>
        <v>335</v>
      </c>
      <c r="F84" s="20">
        <f t="shared" si="26"/>
        <v>0</v>
      </c>
      <c r="G84" s="20">
        <f t="shared" si="26"/>
        <v>224.3</v>
      </c>
      <c r="H84" s="20">
        <f t="shared" si="26"/>
        <v>0</v>
      </c>
      <c r="I84" s="20">
        <f t="shared" si="26"/>
        <v>100</v>
      </c>
      <c r="J84" s="20">
        <f t="shared" si="26"/>
        <v>59.3</v>
      </c>
      <c r="K84" s="20">
        <f t="shared" si="26"/>
        <v>543.17000000000007</v>
      </c>
      <c r="L84" s="20">
        <f t="shared" si="26"/>
        <v>57.35</v>
      </c>
      <c r="M84" s="20">
        <f t="shared" si="26"/>
        <v>83.740000000000009</v>
      </c>
      <c r="N84" s="20">
        <f t="shared" si="26"/>
        <v>0</v>
      </c>
      <c r="O84" s="20">
        <f t="shared" si="26"/>
        <v>56.08</v>
      </c>
      <c r="P84" s="20">
        <f t="shared" si="26"/>
        <v>0</v>
      </c>
      <c r="Q84" s="20">
        <f t="shared" si="26"/>
        <v>25</v>
      </c>
      <c r="R84" s="20">
        <f t="shared" si="26"/>
        <v>14.81</v>
      </c>
    </row>
    <row r="85" spans="1:18" ht="24.95" customHeight="1" x14ac:dyDescent="0.25">
      <c r="A85" s="16">
        <v>59</v>
      </c>
      <c r="B85" s="17" t="s">
        <v>71</v>
      </c>
      <c r="C85" s="8">
        <v>755</v>
      </c>
      <c r="D85" s="8">
        <v>250</v>
      </c>
      <c r="E85" s="8">
        <v>120</v>
      </c>
      <c r="F85" s="8">
        <v>0</v>
      </c>
      <c r="G85" s="8">
        <v>11.5</v>
      </c>
      <c r="H85" s="8">
        <v>0</v>
      </c>
      <c r="I85" s="8">
        <v>50</v>
      </c>
      <c r="J85" s="9">
        <v>16</v>
      </c>
      <c r="K85" s="8">
        <f t="shared" si="25"/>
        <v>188.75</v>
      </c>
      <c r="L85" s="8">
        <f t="shared" si="25"/>
        <v>62.5</v>
      </c>
      <c r="M85" s="8">
        <f t="shared" si="25"/>
        <v>30</v>
      </c>
      <c r="N85" s="8">
        <f t="shared" si="25"/>
        <v>0</v>
      </c>
      <c r="O85" s="8">
        <f t="shared" si="25"/>
        <v>2.88</v>
      </c>
      <c r="P85" s="8">
        <f t="shared" si="25"/>
        <v>0</v>
      </c>
      <c r="Q85" s="8">
        <f t="shared" si="25"/>
        <v>12.5</v>
      </c>
      <c r="R85" s="8">
        <f t="shared" si="25"/>
        <v>4</v>
      </c>
    </row>
    <row r="86" spans="1:18" ht="24.95" customHeight="1" x14ac:dyDescent="0.25">
      <c r="A86" s="16">
        <v>60</v>
      </c>
      <c r="B86" s="17" t="s">
        <v>72</v>
      </c>
      <c r="C86" s="8">
        <v>204.6</v>
      </c>
      <c r="D86" s="8">
        <v>4</v>
      </c>
      <c r="E86" s="8">
        <v>50</v>
      </c>
      <c r="F86" s="8">
        <v>0</v>
      </c>
      <c r="G86" s="8">
        <v>25</v>
      </c>
      <c r="H86" s="8">
        <v>0</v>
      </c>
      <c r="I86" s="8">
        <v>50</v>
      </c>
      <c r="J86" s="9">
        <v>0</v>
      </c>
      <c r="K86" s="8">
        <f t="shared" si="25"/>
        <v>51.15</v>
      </c>
      <c r="L86" s="8">
        <f t="shared" si="25"/>
        <v>1</v>
      </c>
      <c r="M86" s="8">
        <f t="shared" si="25"/>
        <v>12.5</v>
      </c>
      <c r="N86" s="8">
        <f t="shared" si="25"/>
        <v>0</v>
      </c>
      <c r="O86" s="8">
        <f>ROUND(G86*25%,2)-0.01</f>
        <v>6.24</v>
      </c>
      <c r="P86" s="8">
        <f t="shared" si="25"/>
        <v>0</v>
      </c>
      <c r="Q86" s="8">
        <f t="shared" si="25"/>
        <v>12.5</v>
      </c>
      <c r="R86" s="8">
        <f t="shared" si="25"/>
        <v>0</v>
      </c>
    </row>
    <row r="87" spans="1:18" s="21" customFormat="1" ht="24.95" customHeight="1" x14ac:dyDescent="0.25">
      <c r="A87" s="18"/>
      <c r="B87" s="19" t="s">
        <v>71</v>
      </c>
      <c r="C87" s="20">
        <f t="shared" ref="C87:R87" si="27">+C86+C85</f>
        <v>959.6</v>
      </c>
      <c r="D87" s="20">
        <f t="shared" si="27"/>
        <v>254</v>
      </c>
      <c r="E87" s="20">
        <f t="shared" si="27"/>
        <v>170</v>
      </c>
      <c r="F87" s="20">
        <f t="shared" si="27"/>
        <v>0</v>
      </c>
      <c r="G87" s="20">
        <f t="shared" si="27"/>
        <v>36.5</v>
      </c>
      <c r="H87" s="20">
        <f t="shared" si="27"/>
        <v>0</v>
      </c>
      <c r="I87" s="20">
        <f t="shared" si="27"/>
        <v>100</v>
      </c>
      <c r="J87" s="20">
        <f t="shared" si="27"/>
        <v>16</v>
      </c>
      <c r="K87" s="20">
        <f t="shared" si="27"/>
        <v>239.9</v>
      </c>
      <c r="L87" s="20">
        <f t="shared" si="27"/>
        <v>63.5</v>
      </c>
      <c r="M87" s="20">
        <f t="shared" si="27"/>
        <v>42.5</v>
      </c>
      <c r="N87" s="20">
        <f t="shared" si="27"/>
        <v>0</v>
      </c>
      <c r="O87" s="20">
        <f t="shared" si="27"/>
        <v>9.120000000000001</v>
      </c>
      <c r="P87" s="20">
        <f t="shared" si="27"/>
        <v>0</v>
      </c>
      <c r="Q87" s="20">
        <f t="shared" si="27"/>
        <v>25</v>
      </c>
      <c r="R87" s="20">
        <f t="shared" si="27"/>
        <v>4</v>
      </c>
    </row>
    <row r="88" spans="1:18" ht="24.95" customHeight="1" x14ac:dyDescent="0.25">
      <c r="A88" s="16">
        <v>61</v>
      </c>
      <c r="B88" s="17" t="s">
        <v>73</v>
      </c>
      <c r="C88" s="8">
        <v>600</v>
      </c>
      <c r="D88" s="8">
        <v>293.7</v>
      </c>
      <c r="E88" s="8">
        <v>0</v>
      </c>
      <c r="F88" s="8">
        <v>0</v>
      </c>
      <c r="G88" s="8">
        <v>0</v>
      </c>
      <c r="H88" s="8">
        <v>0</v>
      </c>
      <c r="I88" s="8">
        <v>60</v>
      </c>
      <c r="J88" s="9">
        <v>0</v>
      </c>
      <c r="K88" s="8">
        <f t="shared" si="25"/>
        <v>150</v>
      </c>
      <c r="L88" s="8">
        <f>ROUND(D88*25%,2)-0.02</f>
        <v>73.410000000000011</v>
      </c>
      <c r="M88" s="8">
        <f t="shared" si="25"/>
        <v>0</v>
      </c>
      <c r="N88" s="8">
        <f t="shared" si="25"/>
        <v>0</v>
      </c>
      <c r="O88" s="8">
        <f t="shared" si="25"/>
        <v>0</v>
      </c>
      <c r="P88" s="8">
        <f t="shared" si="25"/>
        <v>0</v>
      </c>
      <c r="Q88" s="8">
        <f t="shared" si="25"/>
        <v>15</v>
      </c>
      <c r="R88" s="8">
        <f t="shared" si="25"/>
        <v>0</v>
      </c>
    </row>
    <row r="89" spans="1:18" ht="45.75" customHeight="1" x14ac:dyDescent="0.25">
      <c r="A89" s="16">
        <v>62</v>
      </c>
      <c r="B89" s="22" t="s">
        <v>74</v>
      </c>
      <c r="C89" s="8">
        <v>906.8</v>
      </c>
      <c r="D89" s="8">
        <v>67</v>
      </c>
      <c r="E89" s="8">
        <v>400</v>
      </c>
      <c r="F89" s="8">
        <v>0</v>
      </c>
      <c r="G89" s="8">
        <v>232</v>
      </c>
      <c r="H89" s="8">
        <v>0</v>
      </c>
      <c r="I89" s="8">
        <v>0</v>
      </c>
      <c r="J89" s="9">
        <v>0</v>
      </c>
      <c r="K89" s="8">
        <f t="shared" si="25"/>
        <v>226.7</v>
      </c>
      <c r="L89" s="8">
        <f t="shared" si="25"/>
        <v>16.75</v>
      </c>
      <c r="M89" s="8">
        <f t="shared" si="25"/>
        <v>100</v>
      </c>
      <c r="N89" s="8">
        <f t="shared" si="25"/>
        <v>0</v>
      </c>
      <c r="O89" s="8">
        <f t="shared" si="25"/>
        <v>58</v>
      </c>
      <c r="P89" s="8">
        <f t="shared" si="25"/>
        <v>0</v>
      </c>
      <c r="Q89" s="8">
        <f t="shared" si="25"/>
        <v>0</v>
      </c>
      <c r="R89" s="8">
        <f t="shared" si="25"/>
        <v>0</v>
      </c>
    </row>
    <row r="90" spans="1:18" s="21" customFormat="1" ht="24.95" customHeight="1" x14ac:dyDescent="0.25">
      <c r="A90" s="18"/>
      <c r="B90" s="19" t="s">
        <v>73</v>
      </c>
      <c r="C90" s="20">
        <f t="shared" ref="C90:R90" si="28">+C89+C88</f>
        <v>1506.8</v>
      </c>
      <c r="D90" s="20">
        <f t="shared" si="28"/>
        <v>360.7</v>
      </c>
      <c r="E90" s="20">
        <f t="shared" si="28"/>
        <v>400</v>
      </c>
      <c r="F90" s="20">
        <f t="shared" si="28"/>
        <v>0</v>
      </c>
      <c r="G90" s="20">
        <f t="shared" si="28"/>
        <v>232</v>
      </c>
      <c r="H90" s="20">
        <f t="shared" si="28"/>
        <v>0</v>
      </c>
      <c r="I90" s="20">
        <f t="shared" si="28"/>
        <v>60</v>
      </c>
      <c r="J90" s="20">
        <f t="shared" si="28"/>
        <v>0</v>
      </c>
      <c r="K90" s="20">
        <f t="shared" si="28"/>
        <v>376.7</v>
      </c>
      <c r="L90" s="20">
        <f t="shared" si="28"/>
        <v>90.160000000000011</v>
      </c>
      <c r="M90" s="20">
        <f t="shared" si="28"/>
        <v>100</v>
      </c>
      <c r="N90" s="20">
        <f t="shared" si="28"/>
        <v>0</v>
      </c>
      <c r="O90" s="20">
        <f t="shared" si="28"/>
        <v>58</v>
      </c>
      <c r="P90" s="20">
        <f t="shared" si="28"/>
        <v>0</v>
      </c>
      <c r="Q90" s="20">
        <f t="shared" si="28"/>
        <v>15</v>
      </c>
      <c r="R90" s="20">
        <f t="shared" si="28"/>
        <v>0</v>
      </c>
    </row>
    <row r="91" spans="1:18" ht="24.95" customHeight="1" x14ac:dyDescent="0.25">
      <c r="A91" s="16">
        <v>64</v>
      </c>
      <c r="B91" s="17" t="s">
        <v>75</v>
      </c>
      <c r="C91" s="8">
        <v>679.00120000000004</v>
      </c>
      <c r="D91" s="8">
        <v>429.41</v>
      </c>
      <c r="E91" s="8">
        <v>50</v>
      </c>
      <c r="F91" s="8">
        <v>0</v>
      </c>
      <c r="G91" s="8">
        <v>35</v>
      </c>
      <c r="H91" s="8">
        <v>15</v>
      </c>
      <c r="I91" s="8">
        <v>50</v>
      </c>
      <c r="J91" s="9">
        <v>50.39</v>
      </c>
      <c r="K91" s="8">
        <f>ROUND(C91*25%,2)-0.01</f>
        <v>169.74</v>
      </c>
      <c r="L91" s="8">
        <f t="shared" si="25"/>
        <v>107.35</v>
      </c>
      <c r="M91" s="8">
        <f t="shared" si="25"/>
        <v>12.5</v>
      </c>
      <c r="N91" s="8">
        <f t="shared" si="25"/>
        <v>0</v>
      </c>
      <c r="O91" s="8">
        <f t="shared" si="25"/>
        <v>8.75</v>
      </c>
      <c r="P91" s="8">
        <f t="shared" si="25"/>
        <v>3.75</v>
      </c>
      <c r="Q91" s="8">
        <f t="shared" si="25"/>
        <v>12.5</v>
      </c>
      <c r="R91" s="8">
        <f t="shared" si="25"/>
        <v>12.6</v>
      </c>
    </row>
    <row r="92" spans="1:18" ht="24.95" customHeight="1" x14ac:dyDescent="0.25">
      <c r="A92" s="16">
        <v>65</v>
      </c>
      <c r="B92" s="17" t="s">
        <v>76</v>
      </c>
      <c r="C92" s="8">
        <v>453</v>
      </c>
      <c r="D92" s="8">
        <v>1269.5999999999999</v>
      </c>
      <c r="E92" s="8">
        <v>70</v>
      </c>
      <c r="F92" s="8">
        <v>0</v>
      </c>
      <c r="G92" s="8">
        <v>55</v>
      </c>
      <c r="H92" s="8">
        <v>90</v>
      </c>
      <c r="I92" s="8">
        <v>250</v>
      </c>
      <c r="J92" s="9">
        <v>560</v>
      </c>
      <c r="K92" s="8">
        <f t="shared" si="25"/>
        <v>113.25</v>
      </c>
      <c r="L92" s="8">
        <f t="shared" si="25"/>
        <v>317.39999999999998</v>
      </c>
      <c r="M92" s="8">
        <f t="shared" si="25"/>
        <v>17.5</v>
      </c>
      <c r="N92" s="8">
        <f t="shared" si="25"/>
        <v>0</v>
      </c>
      <c r="O92" s="8">
        <f t="shared" si="25"/>
        <v>13.75</v>
      </c>
      <c r="P92" s="8">
        <f t="shared" si="25"/>
        <v>22.5</v>
      </c>
      <c r="Q92" s="8">
        <f t="shared" si="25"/>
        <v>62.5</v>
      </c>
      <c r="R92" s="8">
        <f t="shared" si="25"/>
        <v>140</v>
      </c>
    </row>
    <row r="93" spans="1:18" s="30" customFormat="1" ht="24.95" customHeight="1" x14ac:dyDescent="0.25">
      <c r="A93" s="26" t="s">
        <v>77</v>
      </c>
      <c r="B93" s="27" t="s">
        <v>78</v>
      </c>
      <c r="C93" s="28">
        <f t="shared" ref="C93:R93" si="29">+C92+C91+C90+C87+C84+C80+C76+C73+C70+C67+C62+C59+C55+C52+C48+C49+C47+C43+C40+C37+C33+C30+C29+C28+C19+C16+C13+C10</f>
        <v>44206.248200000009</v>
      </c>
      <c r="D93" s="28">
        <f t="shared" si="29"/>
        <v>32032.86</v>
      </c>
      <c r="E93" s="28">
        <f t="shared" si="29"/>
        <v>6132</v>
      </c>
      <c r="F93" s="28">
        <f t="shared" si="29"/>
        <v>3141</v>
      </c>
      <c r="G93" s="28">
        <f t="shared" si="29"/>
        <v>2805.2127999999998</v>
      </c>
      <c r="H93" s="28">
        <f t="shared" si="29"/>
        <v>505</v>
      </c>
      <c r="I93" s="28">
        <f t="shared" si="29"/>
        <v>5526.8820000000005</v>
      </c>
      <c r="J93" s="28">
        <f t="shared" si="29"/>
        <v>2196.8000000000002</v>
      </c>
      <c r="K93" s="28">
        <f t="shared" si="29"/>
        <v>11051.560000000001</v>
      </c>
      <c r="L93" s="28">
        <f t="shared" si="29"/>
        <v>8008.21</v>
      </c>
      <c r="M93" s="28">
        <f t="shared" si="29"/>
        <v>1533</v>
      </c>
      <c r="N93" s="28">
        <f t="shared" si="29"/>
        <v>785.25</v>
      </c>
      <c r="O93" s="28">
        <f t="shared" si="29"/>
        <v>701.3</v>
      </c>
      <c r="P93" s="28">
        <f t="shared" si="29"/>
        <v>126.25</v>
      </c>
      <c r="Q93" s="28">
        <f t="shared" si="29"/>
        <v>1381.72</v>
      </c>
      <c r="R93" s="28">
        <f t="shared" si="29"/>
        <v>549.19999999999993</v>
      </c>
    </row>
    <row r="94" spans="1:18" ht="24.95" customHeight="1" x14ac:dyDescent="0.25">
      <c r="A94" s="16">
        <v>1</v>
      </c>
      <c r="B94" s="31" t="s">
        <v>79</v>
      </c>
      <c r="C94" s="8">
        <v>700</v>
      </c>
      <c r="D94" s="8">
        <v>169.74</v>
      </c>
      <c r="E94" s="8">
        <v>0</v>
      </c>
      <c r="F94" s="8">
        <v>0</v>
      </c>
      <c r="G94" s="8">
        <v>50</v>
      </c>
      <c r="H94" s="8">
        <v>2.1800000000000002</v>
      </c>
      <c r="I94" s="8">
        <v>0</v>
      </c>
      <c r="J94" s="9">
        <v>0</v>
      </c>
      <c r="K94" s="8">
        <f>ROUND(C94*25%,2)</f>
        <v>175</v>
      </c>
      <c r="L94" s="8">
        <f t="shared" ref="L94:R109" si="30">ROUND(D94*25%,2)</f>
        <v>42.44</v>
      </c>
      <c r="M94" s="8">
        <f t="shared" si="30"/>
        <v>0</v>
      </c>
      <c r="N94" s="8">
        <f t="shared" si="30"/>
        <v>0</v>
      </c>
      <c r="O94" s="8">
        <f t="shared" si="30"/>
        <v>12.5</v>
      </c>
      <c r="P94" s="8">
        <f t="shared" si="30"/>
        <v>0.55000000000000004</v>
      </c>
      <c r="Q94" s="8">
        <f t="shared" si="30"/>
        <v>0</v>
      </c>
      <c r="R94" s="8">
        <f t="shared" si="30"/>
        <v>0</v>
      </c>
    </row>
    <row r="95" spans="1:18" ht="24.95" customHeight="1" x14ac:dyDescent="0.25">
      <c r="A95" s="16">
        <v>2</v>
      </c>
      <c r="B95" s="31" t="s">
        <v>80</v>
      </c>
      <c r="C95" s="8">
        <v>500</v>
      </c>
      <c r="D95" s="8">
        <v>10.119999999999999</v>
      </c>
      <c r="E95" s="8">
        <v>0</v>
      </c>
      <c r="F95" s="8">
        <v>0</v>
      </c>
      <c r="G95" s="8">
        <v>60.78</v>
      </c>
      <c r="H95" s="8">
        <v>0</v>
      </c>
      <c r="I95" s="8">
        <v>5</v>
      </c>
      <c r="J95" s="9">
        <v>0</v>
      </c>
      <c r="K95" s="8">
        <f t="shared" ref="K95:R137" si="31">ROUND(C95*25%,2)</f>
        <v>125</v>
      </c>
      <c r="L95" s="8">
        <f t="shared" si="30"/>
        <v>2.5299999999999998</v>
      </c>
      <c r="M95" s="8">
        <f t="shared" si="30"/>
        <v>0</v>
      </c>
      <c r="N95" s="8">
        <f t="shared" si="30"/>
        <v>0</v>
      </c>
      <c r="O95" s="8">
        <f t="shared" si="30"/>
        <v>15.2</v>
      </c>
      <c r="P95" s="8">
        <f t="shared" si="30"/>
        <v>0</v>
      </c>
      <c r="Q95" s="8">
        <f t="shared" si="30"/>
        <v>1.25</v>
      </c>
      <c r="R95" s="8">
        <f t="shared" si="30"/>
        <v>0</v>
      </c>
    </row>
    <row r="96" spans="1:18" ht="24.95" customHeight="1" x14ac:dyDescent="0.25">
      <c r="A96" s="16">
        <v>3</v>
      </c>
      <c r="B96" s="31" t="s">
        <v>81</v>
      </c>
      <c r="C96" s="8">
        <v>160</v>
      </c>
      <c r="D96" s="8">
        <v>0</v>
      </c>
      <c r="E96" s="8">
        <v>0</v>
      </c>
      <c r="F96" s="8">
        <v>0</v>
      </c>
      <c r="G96" s="8">
        <v>10</v>
      </c>
      <c r="H96" s="8">
        <v>0</v>
      </c>
      <c r="I96" s="8">
        <v>35</v>
      </c>
      <c r="J96" s="9">
        <v>0</v>
      </c>
      <c r="K96" s="8">
        <f t="shared" si="31"/>
        <v>40</v>
      </c>
      <c r="L96" s="8">
        <f t="shared" si="30"/>
        <v>0</v>
      </c>
      <c r="M96" s="8">
        <f t="shared" si="30"/>
        <v>0</v>
      </c>
      <c r="N96" s="8">
        <f t="shared" si="30"/>
        <v>0</v>
      </c>
      <c r="O96" s="8">
        <f t="shared" si="30"/>
        <v>2.5</v>
      </c>
      <c r="P96" s="8">
        <f t="shared" si="30"/>
        <v>0</v>
      </c>
      <c r="Q96" s="8">
        <f t="shared" si="30"/>
        <v>8.75</v>
      </c>
      <c r="R96" s="8">
        <f t="shared" si="30"/>
        <v>0</v>
      </c>
    </row>
    <row r="97" spans="1:18" s="21" customFormat="1" ht="24.95" customHeight="1" x14ac:dyDescent="0.25">
      <c r="A97" s="18"/>
      <c r="B97" s="32" t="s">
        <v>80</v>
      </c>
      <c r="C97" s="20">
        <f t="shared" ref="C97:R97" si="32">+C96+C95</f>
        <v>660</v>
      </c>
      <c r="D97" s="20">
        <f t="shared" si="32"/>
        <v>10.119999999999999</v>
      </c>
      <c r="E97" s="20">
        <f t="shared" si="32"/>
        <v>0</v>
      </c>
      <c r="F97" s="20">
        <f t="shared" si="32"/>
        <v>0</v>
      </c>
      <c r="G97" s="20">
        <f t="shared" si="32"/>
        <v>70.78</v>
      </c>
      <c r="H97" s="20">
        <f t="shared" si="32"/>
        <v>0</v>
      </c>
      <c r="I97" s="20">
        <f t="shared" si="32"/>
        <v>40</v>
      </c>
      <c r="J97" s="20">
        <f t="shared" si="32"/>
        <v>0</v>
      </c>
      <c r="K97" s="20">
        <f t="shared" si="32"/>
        <v>165</v>
      </c>
      <c r="L97" s="20">
        <f t="shared" si="32"/>
        <v>2.5299999999999998</v>
      </c>
      <c r="M97" s="20">
        <f t="shared" si="32"/>
        <v>0</v>
      </c>
      <c r="N97" s="20">
        <f t="shared" si="32"/>
        <v>0</v>
      </c>
      <c r="O97" s="20">
        <f t="shared" si="32"/>
        <v>17.7</v>
      </c>
      <c r="P97" s="20">
        <f t="shared" si="32"/>
        <v>0</v>
      </c>
      <c r="Q97" s="20">
        <f t="shared" si="32"/>
        <v>10</v>
      </c>
      <c r="R97" s="20">
        <f t="shared" si="32"/>
        <v>0</v>
      </c>
    </row>
    <row r="98" spans="1:18" ht="24.95" customHeight="1" x14ac:dyDescent="0.25">
      <c r="A98" s="16">
        <v>4</v>
      </c>
      <c r="B98" s="31" t="s">
        <v>82</v>
      </c>
      <c r="C98" s="8">
        <v>625</v>
      </c>
      <c r="D98" s="8">
        <v>279.52999999999997</v>
      </c>
      <c r="E98" s="8">
        <v>0</v>
      </c>
      <c r="F98" s="8">
        <v>0</v>
      </c>
      <c r="G98" s="8">
        <v>20</v>
      </c>
      <c r="H98" s="8">
        <v>0</v>
      </c>
      <c r="I98" s="8">
        <v>50</v>
      </c>
      <c r="J98" s="9">
        <v>0</v>
      </c>
      <c r="K98" s="8">
        <f t="shared" si="31"/>
        <v>156.25</v>
      </c>
      <c r="L98" s="8">
        <f t="shared" si="30"/>
        <v>69.88</v>
      </c>
      <c r="M98" s="8">
        <f t="shared" si="30"/>
        <v>0</v>
      </c>
      <c r="N98" s="8">
        <f t="shared" si="30"/>
        <v>0</v>
      </c>
      <c r="O98" s="8">
        <f t="shared" si="30"/>
        <v>5</v>
      </c>
      <c r="P98" s="8">
        <f t="shared" si="30"/>
        <v>0</v>
      </c>
      <c r="Q98" s="8">
        <f t="shared" si="30"/>
        <v>12.5</v>
      </c>
      <c r="R98" s="8">
        <f t="shared" si="30"/>
        <v>0</v>
      </c>
    </row>
    <row r="99" spans="1:18" ht="24.95" customHeight="1" x14ac:dyDescent="0.25">
      <c r="A99" s="16">
        <v>5</v>
      </c>
      <c r="B99" s="31" t="s">
        <v>83</v>
      </c>
      <c r="C99" s="8">
        <f>650+156</f>
        <v>806</v>
      </c>
      <c r="D99" s="8">
        <f>103.44+25</f>
        <v>128.44</v>
      </c>
      <c r="E99" s="8">
        <v>250</v>
      </c>
      <c r="F99" s="8">
        <v>0</v>
      </c>
      <c r="G99" s="8">
        <v>25</v>
      </c>
      <c r="H99" s="8">
        <v>0</v>
      </c>
      <c r="I99" s="8">
        <v>50</v>
      </c>
      <c r="J99" s="9">
        <v>0</v>
      </c>
      <c r="K99" s="8">
        <f t="shared" si="31"/>
        <v>201.5</v>
      </c>
      <c r="L99" s="8">
        <f t="shared" si="30"/>
        <v>32.11</v>
      </c>
      <c r="M99" s="8">
        <f t="shared" si="30"/>
        <v>62.5</v>
      </c>
      <c r="N99" s="8">
        <f t="shared" si="30"/>
        <v>0</v>
      </c>
      <c r="O99" s="8">
        <f t="shared" si="30"/>
        <v>6.25</v>
      </c>
      <c r="P99" s="8">
        <f t="shared" si="30"/>
        <v>0</v>
      </c>
      <c r="Q99" s="8">
        <f t="shared" si="30"/>
        <v>12.5</v>
      </c>
      <c r="R99" s="8">
        <f t="shared" si="30"/>
        <v>0</v>
      </c>
    </row>
    <row r="100" spans="1:18" ht="24.95" customHeight="1" x14ac:dyDescent="0.25">
      <c r="A100" s="16">
        <v>6</v>
      </c>
      <c r="B100" s="31" t="s">
        <v>84</v>
      </c>
      <c r="C100" s="8">
        <v>1160</v>
      </c>
      <c r="D100" s="8">
        <v>160.91</v>
      </c>
      <c r="E100" s="8">
        <v>350</v>
      </c>
      <c r="F100" s="8">
        <v>32.090000000000003</v>
      </c>
      <c r="G100" s="8">
        <v>15</v>
      </c>
      <c r="H100" s="8">
        <v>0</v>
      </c>
      <c r="I100" s="8">
        <v>75</v>
      </c>
      <c r="J100" s="9">
        <v>0</v>
      </c>
      <c r="K100" s="8">
        <f t="shared" si="31"/>
        <v>290</v>
      </c>
      <c r="L100" s="8">
        <f t="shared" si="30"/>
        <v>40.229999999999997</v>
      </c>
      <c r="M100" s="8">
        <f t="shared" si="30"/>
        <v>87.5</v>
      </c>
      <c r="N100" s="8">
        <f t="shared" si="30"/>
        <v>8.02</v>
      </c>
      <c r="O100" s="8">
        <f t="shared" si="30"/>
        <v>3.75</v>
      </c>
      <c r="P100" s="8">
        <f t="shared" si="30"/>
        <v>0</v>
      </c>
      <c r="Q100" s="8">
        <f t="shared" si="30"/>
        <v>18.75</v>
      </c>
      <c r="R100" s="8">
        <f t="shared" si="30"/>
        <v>0</v>
      </c>
    </row>
    <row r="101" spans="1:18" ht="24.95" customHeight="1" x14ac:dyDescent="0.25">
      <c r="A101" s="16">
        <v>7</v>
      </c>
      <c r="B101" s="31" t="s">
        <v>85</v>
      </c>
      <c r="C101" s="8">
        <v>160</v>
      </c>
      <c r="D101" s="8">
        <v>16.5</v>
      </c>
      <c r="E101" s="8">
        <v>25</v>
      </c>
      <c r="F101" s="8">
        <v>10</v>
      </c>
      <c r="G101" s="8">
        <v>10</v>
      </c>
      <c r="H101" s="8">
        <v>0</v>
      </c>
      <c r="I101" s="8">
        <v>50</v>
      </c>
      <c r="J101" s="9">
        <v>0</v>
      </c>
      <c r="K101" s="8">
        <f t="shared" si="31"/>
        <v>40</v>
      </c>
      <c r="L101" s="8">
        <f t="shared" si="30"/>
        <v>4.13</v>
      </c>
      <c r="M101" s="8">
        <f t="shared" si="30"/>
        <v>6.25</v>
      </c>
      <c r="N101" s="8">
        <f t="shared" si="30"/>
        <v>2.5</v>
      </c>
      <c r="O101" s="8">
        <f t="shared" si="30"/>
        <v>2.5</v>
      </c>
      <c r="P101" s="8">
        <f t="shared" si="30"/>
        <v>0</v>
      </c>
      <c r="Q101" s="8">
        <f t="shared" si="30"/>
        <v>12.5</v>
      </c>
      <c r="R101" s="8">
        <f t="shared" si="30"/>
        <v>0</v>
      </c>
    </row>
    <row r="102" spans="1:18" s="21" customFormat="1" ht="24.95" customHeight="1" x14ac:dyDescent="0.25">
      <c r="A102" s="18"/>
      <c r="B102" s="32" t="s">
        <v>84</v>
      </c>
      <c r="C102" s="20">
        <f t="shared" ref="C102:R102" si="33">+C101+C100</f>
        <v>1320</v>
      </c>
      <c r="D102" s="20">
        <f t="shared" si="33"/>
        <v>177.41</v>
      </c>
      <c r="E102" s="20">
        <f t="shared" si="33"/>
        <v>375</v>
      </c>
      <c r="F102" s="20">
        <f t="shared" si="33"/>
        <v>42.09</v>
      </c>
      <c r="G102" s="20">
        <f t="shared" si="33"/>
        <v>25</v>
      </c>
      <c r="H102" s="20">
        <f t="shared" si="33"/>
        <v>0</v>
      </c>
      <c r="I102" s="20">
        <f t="shared" si="33"/>
        <v>125</v>
      </c>
      <c r="J102" s="20">
        <f t="shared" si="33"/>
        <v>0</v>
      </c>
      <c r="K102" s="20">
        <f t="shared" si="33"/>
        <v>330</v>
      </c>
      <c r="L102" s="20">
        <f t="shared" si="33"/>
        <v>44.36</v>
      </c>
      <c r="M102" s="20">
        <f t="shared" si="33"/>
        <v>93.75</v>
      </c>
      <c r="N102" s="20">
        <f t="shared" si="33"/>
        <v>10.52</v>
      </c>
      <c r="O102" s="20">
        <f t="shared" si="33"/>
        <v>6.25</v>
      </c>
      <c r="P102" s="20">
        <f t="shared" si="33"/>
        <v>0</v>
      </c>
      <c r="Q102" s="20">
        <f t="shared" si="33"/>
        <v>31.25</v>
      </c>
      <c r="R102" s="20">
        <f t="shared" si="33"/>
        <v>0</v>
      </c>
    </row>
    <row r="103" spans="1:18" ht="24.95" customHeight="1" x14ac:dyDescent="0.25">
      <c r="A103" s="16">
        <v>8</v>
      </c>
      <c r="B103" s="31" t="s">
        <v>86</v>
      </c>
      <c r="C103" s="8">
        <f>700+601.75</f>
        <v>1301.75</v>
      </c>
      <c r="D103" s="8">
        <f>111+225</f>
        <v>336</v>
      </c>
      <c r="E103" s="8">
        <v>140</v>
      </c>
      <c r="F103" s="8">
        <v>39</v>
      </c>
      <c r="G103" s="8">
        <v>5</v>
      </c>
      <c r="H103" s="8">
        <v>0</v>
      </c>
      <c r="I103" s="8">
        <v>20</v>
      </c>
      <c r="J103" s="9">
        <v>1</v>
      </c>
      <c r="K103" s="8">
        <f t="shared" si="31"/>
        <v>325.44</v>
      </c>
      <c r="L103" s="8">
        <f t="shared" si="30"/>
        <v>84</v>
      </c>
      <c r="M103" s="8">
        <f t="shared" si="30"/>
        <v>35</v>
      </c>
      <c r="N103" s="8">
        <f t="shared" si="30"/>
        <v>9.75</v>
      </c>
      <c r="O103" s="8">
        <f t="shared" si="30"/>
        <v>1.25</v>
      </c>
      <c r="P103" s="8">
        <f t="shared" si="30"/>
        <v>0</v>
      </c>
      <c r="Q103" s="8">
        <f t="shared" si="30"/>
        <v>5</v>
      </c>
      <c r="R103" s="8">
        <f t="shared" si="30"/>
        <v>0.25</v>
      </c>
    </row>
    <row r="104" spans="1:18" ht="24.95" customHeight="1" x14ac:dyDescent="0.25">
      <c r="A104" s="16">
        <v>9</v>
      </c>
      <c r="B104" s="31" t="s">
        <v>87</v>
      </c>
      <c r="C104" s="8">
        <v>160</v>
      </c>
      <c r="D104" s="8">
        <v>0</v>
      </c>
      <c r="E104" s="8">
        <v>30</v>
      </c>
      <c r="F104" s="8">
        <v>0</v>
      </c>
      <c r="G104" s="8">
        <v>50</v>
      </c>
      <c r="H104" s="8">
        <v>0</v>
      </c>
      <c r="I104" s="8">
        <v>36</v>
      </c>
      <c r="J104" s="9">
        <v>0</v>
      </c>
      <c r="K104" s="8">
        <f t="shared" si="31"/>
        <v>40</v>
      </c>
      <c r="L104" s="8">
        <f t="shared" si="30"/>
        <v>0</v>
      </c>
      <c r="M104" s="8">
        <f t="shared" si="30"/>
        <v>7.5</v>
      </c>
      <c r="N104" s="8">
        <f t="shared" si="30"/>
        <v>0</v>
      </c>
      <c r="O104" s="8">
        <f t="shared" si="30"/>
        <v>12.5</v>
      </c>
      <c r="P104" s="8">
        <f t="shared" si="30"/>
        <v>0</v>
      </c>
      <c r="Q104" s="8">
        <f t="shared" si="30"/>
        <v>9</v>
      </c>
      <c r="R104" s="8">
        <f t="shared" si="30"/>
        <v>0</v>
      </c>
    </row>
    <row r="105" spans="1:18" s="21" customFormat="1" ht="24.95" customHeight="1" x14ac:dyDescent="0.25">
      <c r="A105" s="18"/>
      <c r="B105" s="32" t="s">
        <v>86</v>
      </c>
      <c r="C105" s="20">
        <f t="shared" ref="C105:R105" si="34">+C104+C103</f>
        <v>1461.75</v>
      </c>
      <c r="D105" s="20">
        <f t="shared" si="34"/>
        <v>336</v>
      </c>
      <c r="E105" s="20">
        <f t="shared" si="34"/>
        <v>170</v>
      </c>
      <c r="F105" s="20">
        <f t="shared" si="34"/>
        <v>39</v>
      </c>
      <c r="G105" s="20">
        <f t="shared" si="34"/>
        <v>55</v>
      </c>
      <c r="H105" s="20">
        <f t="shared" si="34"/>
        <v>0</v>
      </c>
      <c r="I105" s="20">
        <f t="shared" si="34"/>
        <v>56</v>
      </c>
      <c r="J105" s="20">
        <f t="shared" si="34"/>
        <v>1</v>
      </c>
      <c r="K105" s="20">
        <f t="shared" si="34"/>
        <v>365.44</v>
      </c>
      <c r="L105" s="20">
        <f t="shared" si="34"/>
        <v>84</v>
      </c>
      <c r="M105" s="20">
        <f t="shared" si="34"/>
        <v>42.5</v>
      </c>
      <c r="N105" s="20">
        <f t="shared" si="34"/>
        <v>9.75</v>
      </c>
      <c r="O105" s="20">
        <f t="shared" si="34"/>
        <v>13.75</v>
      </c>
      <c r="P105" s="20">
        <f t="shared" si="34"/>
        <v>0</v>
      </c>
      <c r="Q105" s="20">
        <f t="shared" si="34"/>
        <v>14</v>
      </c>
      <c r="R105" s="20">
        <f t="shared" si="34"/>
        <v>0.25</v>
      </c>
    </row>
    <row r="106" spans="1:18" ht="24.95" customHeight="1" x14ac:dyDescent="0.25">
      <c r="A106" s="16">
        <v>10</v>
      </c>
      <c r="B106" s="31" t="s">
        <v>88</v>
      </c>
      <c r="C106" s="8">
        <f>470+101</f>
        <v>571</v>
      </c>
      <c r="D106" s="8">
        <f>83.3+14</f>
        <v>97.3</v>
      </c>
      <c r="E106" s="8">
        <v>10</v>
      </c>
      <c r="F106" s="8">
        <v>0</v>
      </c>
      <c r="G106" s="8">
        <v>100</v>
      </c>
      <c r="H106" s="8">
        <v>0</v>
      </c>
      <c r="I106" s="8">
        <v>100</v>
      </c>
      <c r="J106" s="9">
        <v>0</v>
      </c>
      <c r="K106" s="8">
        <f t="shared" si="31"/>
        <v>142.75</v>
      </c>
      <c r="L106" s="8">
        <f t="shared" si="30"/>
        <v>24.33</v>
      </c>
      <c r="M106" s="8">
        <f t="shared" si="30"/>
        <v>2.5</v>
      </c>
      <c r="N106" s="8">
        <f t="shared" si="30"/>
        <v>0</v>
      </c>
      <c r="O106" s="8">
        <f t="shared" si="30"/>
        <v>25</v>
      </c>
      <c r="P106" s="8">
        <f t="shared" si="30"/>
        <v>0</v>
      </c>
      <c r="Q106" s="8">
        <f t="shared" si="30"/>
        <v>25</v>
      </c>
      <c r="R106" s="8">
        <f t="shared" si="30"/>
        <v>0</v>
      </c>
    </row>
    <row r="107" spans="1:18" ht="24.95" customHeight="1" x14ac:dyDescent="0.25">
      <c r="A107" s="16">
        <v>11</v>
      </c>
      <c r="B107" s="31" t="s">
        <v>89</v>
      </c>
      <c r="C107" s="8">
        <v>160</v>
      </c>
      <c r="D107" s="8">
        <v>0</v>
      </c>
      <c r="E107" s="8">
        <v>70</v>
      </c>
      <c r="F107" s="8">
        <v>0</v>
      </c>
      <c r="G107" s="8">
        <v>14</v>
      </c>
      <c r="H107" s="8">
        <v>0</v>
      </c>
      <c r="I107" s="8">
        <v>70</v>
      </c>
      <c r="J107" s="9">
        <v>0</v>
      </c>
      <c r="K107" s="8">
        <f t="shared" si="31"/>
        <v>40</v>
      </c>
      <c r="L107" s="8">
        <f t="shared" si="30"/>
        <v>0</v>
      </c>
      <c r="M107" s="8">
        <f t="shared" si="30"/>
        <v>17.5</v>
      </c>
      <c r="N107" s="8">
        <f t="shared" si="30"/>
        <v>0</v>
      </c>
      <c r="O107" s="8">
        <f t="shared" si="30"/>
        <v>3.5</v>
      </c>
      <c r="P107" s="8">
        <f t="shared" si="30"/>
        <v>0</v>
      </c>
      <c r="Q107" s="8">
        <f t="shared" si="30"/>
        <v>17.5</v>
      </c>
      <c r="R107" s="8">
        <f t="shared" si="30"/>
        <v>0</v>
      </c>
    </row>
    <row r="108" spans="1:18" s="21" customFormat="1" ht="24.95" customHeight="1" x14ac:dyDescent="0.25">
      <c r="A108" s="18"/>
      <c r="B108" s="32" t="s">
        <v>88</v>
      </c>
      <c r="C108" s="20">
        <f t="shared" ref="C108:R108" si="35">+C107+C106</f>
        <v>731</v>
      </c>
      <c r="D108" s="20">
        <f t="shared" si="35"/>
        <v>97.3</v>
      </c>
      <c r="E108" s="20">
        <f t="shared" si="35"/>
        <v>80</v>
      </c>
      <c r="F108" s="20">
        <f t="shared" si="35"/>
        <v>0</v>
      </c>
      <c r="G108" s="20">
        <f t="shared" si="35"/>
        <v>114</v>
      </c>
      <c r="H108" s="20">
        <f t="shared" si="35"/>
        <v>0</v>
      </c>
      <c r="I108" s="20">
        <f t="shared" si="35"/>
        <v>170</v>
      </c>
      <c r="J108" s="20">
        <f t="shared" si="35"/>
        <v>0</v>
      </c>
      <c r="K108" s="20">
        <f t="shared" si="35"/>
        <v>182.75</v>
      </c>
      <c r="L108" s="20">
        <f t="shared" si="35"/>
        <v>24.33</v>
      </c>
      <c r="M108" s="20">
        <f t="shared" si="35"/>
        <v>20</v>
      </c>
      <c r="N108" s="20">
        <f t="shared" si="35"/>
        <v>0</v>
      </c>
      <c r="O108" s="20">
        <f t="shared" si="35"/>
        <v>28.5</v>
      </c>
      <c r="P108" s="20">
        <f t="shared" si="35"/>
        <v>0</v>
      </c>
      <c r="Q108" s="20">
        <f t="shared" si="35"/>
        <v>42.5</v>
      </c>
      <c r="R108" s="20">
        <f t="shared" si="35"/>
        <v>0</v>
      </c>
    </row>
    <row r="109" spans="1:18" ht="24.95" customHeight="1" x14ac:dyDescent="0.25">
      <c r="A109" s="16">
        <v>12</v>
      </c>
      <c r="B109" s="31" t="s">
        <v>90</v>
      </c>
      <c r="C109" s="8">
        <f>2430.21+751.75</f>
        <v>3181.96</v>
      </c>
      <c r="D109" s="8">
        <f>1362+550</f>
        <v>1912</v>
      </c>
      <c r="E109" s="8">
        <v>150</v>
      </c>
      <c r="F109" s="8">
        <v>0</v>
      </c>
      <c r="G109" s="8">
        <v>150</v>
      </c>
      <c r="H109" s="8">
        <v>0</v>
      </c>
      <c r="I109" s="8">
        <v>300</v>
      </c>
      <c r="J109" s="9">
        <v>0</v>
      </c>
      <c r="K109" s="8">
        <f t="shared" si="31"/>
        <v>795.49</v>
      </c>
      <c r="L109" s="8">
        <f t="shared" si="30"/>
        <v>478</v>
      </c>
      <c r="M109" s="8">
        <f t="shared" si="30"/>
        <v>37.5</v>
      </c>
      <c r="N109" s="8">
        <f t="shared" si="30"/>
        <v>0</v>
      </c>
      <c r="O109" s="8">
        <f t="shared" si="30"/>
        <v>37.5</v>
      </c>
      <c r="P109" s="8">
        <f t="shared" si="30"/>
        <v>0</v>
      </c>
      <c r="Q109" s="8">
        <f t="shared" si="30"/>
        <v>75</v>
      </c>
      <c r="R109" s="8">
        <f t="shared" si="30"/>
        <v>0</v>
      </c>
    </row>
    <row r="110" spans="1:18" ht="24.95" customHeight="1" x14ac:dyDescent="0.25">
      <c r="A110" s="16">
        <v>13</v>
      </c>
      <c r="B110" s="31" t="s">
        <v>91</v>
      </c>
      <c r="C110" s="8">
        <v>679</v>
      </c>
      <c r="D110" s="8">
        <v>42</v>
      </c>
      <c r="E110" s="8">
        <v>280</v>
      </c>
      <c r="F110" s="8">
        <v>10</v>
      </c>
      <c r="G110" s="8">
        <v>60</v>
      </c>
      <c r="H110" s="8">
        <v>3.45</v>
      </c>
      <c r="I110" s="8">
        <v>135</v>
      </c>
      <c r="J110" s="9">
        <v>3</v>
      </c>
      <c r="K110" s="8">
        <f t="shared" si="31"/>
        <v>169.75</v>
      </c>
      <c r="L110" s="8">
        <f t="shared" si="31"/>
        <v>10.5</v>
      </c>
      <c r="M110" s="8">
        <f t="shared" si="31"/>
        <v>70</v>
      </c>
      <c r="N110" s="8">
        <f t="shared" si="31"/>
        <v>2.5</v>
      </c>
      <c r="O110" s="8">
        <f t="shared" si="31"/>
        <v>15</v>
      </c>
      <c r="P110" s="8">
        <f t="shared" si="31"/>
        <v>0.86</v>
      </c>
      <c r="Q110" s="8">
        <f t="shared" si="31"/>
        <v>33.75</v>
      </c>
      <c r="R110" s="8">
        <f t="shared" si="31"/>
        <v>0.75</v>
      </c>
    </row>
    <row r="111" spans="1:18" s="21" customFormat="1" ht="24.95" customHeight="1" x14ac:dyDescent="0.25">
      <c r="A111" s="18"/>
      <c r="B111" s="32" t="s">
        <v>90</v>
      </c>
      <c r="C111" s="20">
        <f t="shared" ref="C111:R111" si="36">+C110+C109</f>
        <v>3860.96</v>
      </c>
      <c r="D111" s="20">
        <f t="shared" si="36"/>
        <v>1954</v>
      </c>
      <c r="E111" s="20">
        <f t="shared" si="36"/>
        <v>430</v>
      </c>
      <c r="F111" s="20">
        <f t="shared" si="36"/>
        <v>10</v>
      </c>
      <c r="G111" s="20">
        <f t="shared" si="36"/>
        <v>210</v>
      </c>
      <c r="H111" s="20">
        <f t="shared" si="36"/>
        <v>3.45</v>
      </c>
      <c r="I111" s="20">
        <f t="shared" si="36"/>
        <v>435</v>
      </c>
      <c r="J111" s="20">
        <f t="shared" si="36"/>
        <v>3</v>
      </c>
      <c r="K111" s="20">
        <f t="shared" si="36"/>
        <v>965.24</v>
      </c>
      <c r="L111" s="20">
        <f t="shared" si="36"/>
        <v>488.5</v>
      </c>
      <c r="M111" s="20">
        <f t="shared" si="36"/>
        <v>107.5</v>
      </c>
      <c r="N111" s="20">
        <f t="shared" si="36"/>
        <v>2.5</v>
      </c>
      <c r="O111" s="20">
        <f t="shared" si="36"/>
        <v>52.5</v>
      </c>
      <c r="P111" s="20">
        <f t="shared" si="36"/>
        <v>0.86</v>
      </c>
      <c r="Q111" s="20">
        <f t="shared" si="36"/>
        <v>108.75</v>
      </c>
      <c r="R111" s="20">
        <f t="shared" si="36"/>
        <v>0.75</v>
      </c>
    </row>
    <row r="112" spans="1:18" s="12" customFormat="1" ht="24.95" customHeight="1" x14ac:dyDescent="0.25">
      <c r="A112" s="16">
        <v>14</v>
      </c>
      <c r="B112" s="31" t="s">
        <v>92</v>
      </c>
      <c r="C112" s="8">
        <f>950+235</f>
        <v>1185</v>
      </c>
      <c r="D112" s="8">
        <f>223.44+50</f>
        <v>273.44</v>
      </c>
      <c r="E112" s="8">
        <v>20</v>
      </c>
      <c r="F112" s="8">
        <v>0</v>
      </c>
      <c r="G112" s="8">
        <v>35</v>
      </c>
      <c r="H112" s="8">
        <v>0</v>
      </c>
      <c r="I112" s="8">
        <v>60</v>
      </c>
      <c r="J112" s="9">
        <v>0</v>
      </c>
      <c r="K112" s="8">
        <f t="shared" si="31"/>
        <v>296.25</v>
      </c>
      <c r="L112" s="8">
        <f t="shared" si="31"/>
        <v>68.36</v>
      </c>
      <c r="M112" s="8">
        <f t="shared" si="31"/>
        <v>5</v>
      </c>
      <c r="N112" s="8">
        <f t="shared" si="31"/>
        <v>0</v>
      </c>
      <c r="O112" s="8">
        <f t="shared" si="31"/>
        <v>8.75</v>
      </c>
      <c r="P112" s="8">
        <f t="shared" si="31"/>
        <v>0</v>
      </c>
      <c r="Q112" s="8">
        <f t="shared" si="31"/>
        <v>15</v>
      </c>
      <c r="R112" s="8">
        <f t="shared" si="31"/>
        <v>0</v>
      </c>
    </row>
    <row r="113" spans="1:18" ht="24.95" customHeight="1" x14ac:dyDescent="0.25">
      <c r="A113" s="16">
        <v>15</v>
      </c>
      <c r="B113" s="31" t="s">
        <v>93</v>
      </c>
      <c r="C113" s="8">
        <v>150</v>
      </c>
      <c r="D113" s="8">
        <v>0</v>
      </c>
      <c r="E113" s="8">
        <v>75</v>
      </c>
      <c r="F113" s="8">
        <v>0</v>
      </c>
      <c r="G113" s="8">
        <v>15</v>
      </c>
      <c r="H113" s="8">
        <v>0</v>
      </c>
      <c r="I113" s="8">
        <v>75</v>
      </c>
      <c r="J113" s="9">
        <v>0</v>
      </c>
      <c r="K113" s="8">
        <f t="shared" si="31"/>
        <v>37.5</v>
      </c>
      <c r="L113" s="8">
        <f t="shared" si="31"/>
        <v>0</v>
      </c>
      <c r="M113" s="8">
        <f t="shared" si="31"/>
        <v>18.75</v>
      </c>
      <c r="N113" s="8">
        <f t="shared" si="31"/>
        <v>0</v>
      </c>
      <c r="O113" s="8">
        <f t="shared" si="31"/>
        <v>3.75</v>
      </c>
      <c r="P113" s="8">
        <f t="shared" si="31"/>
        <v>0</v>
      </c>
      <c r="Q113" s="8">
        <f t="shared" si="31"/>
        <v>18.75</v>
      </c>
      <c r="R113" s="8">
        <f t="shared" si="31"/>
        <v>0</v>
      </c>
    </row>
    <row r="114" spans="1:18" s="21" customFormat="1" ht="24.95" customHeight="1" x14ac:dyDescent="0.25">
      <c r="A114" s="18"/>
      <c r="B114" s="32" t="s">
        <v>92</v>
      </c>
      <c r="C114" s="20">
        <f t="shared" ref="C114:R114" si="37">+C113+C112</f>
        <v>1335</v>
      </c>
      <c r="D114" s="20">
        <f t="shared" si="37"/>
        <v>273.44</v>
      </c>
      <c r="E114" s="20">
        <f t="shared" si="37"/>
        <v>95</v>
      </c>
      <c r="F114" s="20">
        <f t="shared" si="37"/>
        <v>0</v>
      </c>
      <c r="G114" s="20">
        <f t="shared" si="37"/>
        <v>50</v>
      </c>
      <c r="H114" s="20">
        <f t="shared" si="37"/>
        <v>0</v>
      </c>
      <c r="I114" s="20">
        <f t="shared" si="37"/>
        <v>135</v>
      </c>
      <c r="J114" s="20">
        <f t="shared" si="37"/>
        <v>0</v>
      </c>
      <c r="K114" s="20">
        <f t="shared" si="37"/>
        <v>333.75</v>
      </c>
      <c r="L114" s="20">
        <f t="shared" si="37"/>
        <v>68.36</v>
      </c>
      <c r="M114" s="20">
        <f t="shared" si="37"/>
        <v>23.75</v>
      </c>
      <c r="N114" s="20">
        <f t="shared" si="37"/>
        <v>0</v>
      </c>
      <c r="O114" s="20">
        <f t="shared" si="37"/>
        <v>12.5</v>
      </c>
      <c r="P114" s="20">
        <f t="shared" si="37"/>
        <v>0</v>
      </c>
      <c r="Q114" s="20">
        <f t="shared" si="37"/>
        <v>33.75</v>
      </c>
      <c r="R114" s="20">
        <f t="shared" si="37"/>
        <v>0</v>
      </c>
    </row>
    <row r="115" spans="1:18" ht="24.95" customHeight="1" x14ac:dyDescent="0.25">
      <c r="A115" s="16">
        <v>16</v>
      </c>
      <c r="B115" s="31" t="s">
        <v>94</v>
      </c>
      <c r="C115" s="8">
        <f>690+1251.25</f>
        <v>1941.25</v>
      </c>
      <c r="D115" s="8">
        <f>106.04+746.5</f>
        <v>852.54</v>
      </c>
      <c r="E115" s="8">
        <v>16</v>
      </c>
      <c r="F115" s="8">
        <v>0</v>
      </c>
      <c r="G115" s="8">
        <v>25</v>
      </c>
      <c r="H115" s="8">
        <v>0</v>
      </c>
      <c r="I115" s="8">
        <v>50</v>
      </c>
      <c r="J115" s="9">
        <v>0</v>
      </c>
      <c r="K115" s="8">
        <f t="shared" si="31"/>
        <v>485.31</v>
      </c>
      <c r="L115" s="8">
        <f t="shared" si="31"/>
        <v>213.14</v>
      </c>
      <c r="M115" s="8">
        <f t="shared" si="31"/>
        <v>4</v>
      </c>
      <c r="N115" s="8">
        <f t="shared" si="31"/>
        <v>0</v>
      </c>
      <c r="O115" s="8">
        <f t="shared" si="31"/>
        <v>6.25</v>
      </c>
      <c r="P115" s="8">
        <f t="shared" si="31"/>
        <v>0</v>
      </c>
      <c r="Q115" s="8">
        <f t="shared" si="31"/>
        <v>12.5</v>
      </c>
      <c r="R115" s="8">
        <f t="shared" si="31"/>
        <v>0</v>
      </c>
    </row>
    <row r="116" spans="1:18" ht="24.95" customHeight="1" x14ac:dyDescent="0.25">
      <c r="A116" s="16">
        <v>17</v>
      </c>
      <c r="B116" s="31" t="s">
        <v>95</v>
      </c>
      <c r="C116" s="8">
        <v>400</v>
      </c>
      <c r="D116" s="8">
        <v>7.17</v>
      </c>
      <c r="E116" s="8">
        <v>75</v>
      </c>
      <c r="F116" s="8">
        <v>0</v>
      </c>
      <c r="G116" s="8">
        <v>20</v>
      </c>
      <c r="H116" s="8">
        <v>0</v>
      </c>
      <c r="I116" s="8">
        <v>75</v>
      </c>
      <c r="J116" s="9">
        <v>0</v>
      </c>
      <c r="K116" s="8">
        <f t="shared" si="31"/>
        <v>100</v>
      </c>
      <c r="L116" s="8">
        <f t="shared" si="31"/>
        <v>1.79</v>
      </c>
      <c r="M116" s="8">
        <f t="shared" si="31"/>
        <v>18.75</v>
      </c>
      <c r="N116" s="8">
        <f t="shared" si="31"/>
        <v>0</v>
      </c>
      <c r="O116" s="8">
        <f t="shared" si="31"/>
        <v>5</v>
      </c>
      <c r="P116" s="8">
        <f t="shared" si="31"/>
        <v>0</v>
      </c>
      <c r="Q116" s="8">
        <f t="shared" si="31"/>
        <v>18.75</v>
      </c>
      <c r="R116" s="8">
        <f t="shared" si="31"/>
        <v>0</v>
      </c>
    </row>
    <row r="117" spans="1:18" s="21" customFormat="1" ht="24.95" customHeight="1" x14ac:dyDescent="0.25">
      <c r="A117" s="18"/>
      <c r="B117" s="32" t="s">
        <v>94</v>
      </c>
      <c r="C117" s="20">
        <f t="shared" ref="C117:R117" si="38">+C116+C115</f>
        <v>2341.25</v>
      </c>
      <c r="D117" s="20">
        <f t="shared" si="38"/>
        <v>859.70999999999992</v>
      </c>
      <c r="E117" s="20">
        <f t="shared" si="38"/>
        <v>91</v>
      </c>
      <c r="F117" s="20">
        <f t="shared" si="38"/>
        <v>0</v>
      </c>
      <c r="G117" s="20">
        <f t="shared" si="38"/>
        <v>45</v>
      </c>
      <c r="H117" s="20">
        <f t="shared" si="38"/>
        <v>0</v>
      </c>
      <c r="I117" s="20">
        <f t="shared" si="38"/>
        <v>125</v>
      </c>
      <c r="J117" s="20">
        <f t="shared" si="38"/>
        <v>0</v>
      </c>
      <c r="K117" s="20">
        <f t="shared" si="38"/>
        <v>585.30999999999995</v>
      </c>
      <c r="L117" s="20">
        <f t="shared" si="38"/>
        <v>214.92999999999998</v>
      </c>
      <c r="M117" s="20">
        <f t="shared" si="38"/>
        <v>22.75</v>
      </c>
      <c r="N117" s="20">
        <f t="shared" si="38"/>
        <v>0</v>
      </c>
      <c r="O117" s="20">
        <f t="shared" si="38"/>
        <v>11.25</v>
      </c>
      <c r="P117" s="20">
        <f t="shared" si="38"/>
        <v>0</v>
      </c>
      <c r="Q117" s="20">
        <f t="shared" si="38"/>
        <v>31.25</v>
      </c>
      <c r="R117" s="20">
        <f t="shared" si="38"/>
        <v>0</v>
      </c>
    </row>
    <row r="118" spans="1:18" ht="24.95" customHeight="1" x14ac:dyDescent="0.25">
      <c r="A118" s="16">
        <v>18</v>
      </c>
      <c r="B118" s="31" t="s">
        <v>96</v>
      </c>
      <c r="C118" s="8">
        <f>450+129</f>
        <v>579</v>
      </c>
      <c r="D118" s="8">
        <f>123.5+133</f>
        <v>256.5</v>
      </c>
      <c r="E118" s="8">
        <v>0</v>
      </c>
      <c r="F118" s="8">
        <v>0</v>
      </c>
      <c r="G118" s="8">
        <v>0</v>
      </c>
      <c r="H118" s="8">
        <v>0</v>
      </c>
      <c r="I118" s="8">
        <v>20</v>
      </c>
      <c r="J118" s="9">
        <v>0</v>
      </c>
      <c r="K118" s="8">
        <f t="shared" si="31"/>
        <v>144.75</v>
      </c>
      <c r="L118" s="8">
        <f t="shared" si="31"/>
        <v>64.13</v>
      </c>
      <c r="M118" s="8">
        <f t="shared" si="31"/>
        <v>0</v>
      </c>
      <c r="N118" s="8">
        <f t="shared" si="31"/>
        <v>0</v>
      </c>
      <c r="O118" s="8">
        <f t="shared" si="31"/>
        <v>0</v>
      </c>
      <c r="P118" s="8">
        <f t="shared" si="31"/>
        <v>0</v>
      </c>
      <c r="Q118" s="8">
        <f t="shared" si="31"/>
        <v>5</v>
      </c>
      <c r="R118" s="8">
        <f t="shared" si="31"/>
        <v>0</v>
      </c>
    </row>
    <row r="119" spans="1:18" ht="24.95" customHeight="1" x14ac:dyDescent="0.25">
      <c r="A119" s="16">
        <v>19</v>
      </c>
      <c r="B119" s="31" t="s">
        <v>97</v>
      </c>
      <c r="C119" s="8">
        <v>550</v>
      </c>
      <c r="D119" s="8">
        <v>25.040000000000003</v>
      </c>
      <c r="E119" s="8">
        <v>0</v>
      </c>
      <c r="F119" s="8">
        <v>0</v>
      </c>
      <c r="G119" s="8">
        <v>20</v>
      </c>
      <c r="H119" s="8">
        <v>5</v>
      </c>
      <c r="I119" s="8">
        <v>75</v>
      </c>
      <c r="J119" s="9">
        <v>10.25</v>
      </c>
      <c r="K119" s="8">
        <f t="shared" si="31"/>
        <v>137.5</v>
      </c>
      <c r="L119" s="8">
        <f t="shared" si="31"/>
        <v>6.26</v>
      </c>
      <c r="M119" s="8">
        <f t="shared" si="31"/>
        <v>0</v>
      </c>
      <c r="N119" s="8">
        <f t="shared" si="31"/>
        <v>0</v>
      </c>
      <c r="O119" s="8">
        <f t="shared" si="31"/>
        <v>5</v>
      </c>
      <c r="P119" s="8">
        <f t="shared" si="31"/>
        <v>1.25</v>
      </c>
      <c r="Q119" s="8">
        <f t="shared" si="31"/>
        <v>18.75</v>
      </c>
      <c r="R119" s="8">
        <f t="shared" si="31"/>
        <v>2.56</v>
      </c>
    </row>
    <row r="120" spans="1:18" ht="42" customHeight="1" x14ac:dyDescent="0.25">
      <c r="A120" s="16">
        <v>20</v>
      </c>
      <c r="B120" s="31" t="s">
        <v>98</v>
      </c>
      <c r="C120" s="8">
        <v>150</v>
      </c>
      <c r="D120" s="8">
        <v>3.29</v>
      </c>
      <c r="E120" s="8">
        <v>25</v>
      </c>
      <c r="F120" s="8">
        <v>0</v>
      </c>
      <c r="G120" s="8">
        <v>15</v>
      </c>
      <c r="H120" s="8">
        <v>0</v>
      </c>
      <c r="I120" s="8">
        <v>50</v>
      </c>
      <c r="J120" s="9">
        <v>0</v>
      </c>
      <c r="K120" s="8">
        <f t="shared" si="31"/>
        <v>37.5</v>
      </c>
      <c r="L120" s="8">
        <f t="shared" si="31"/>
        <v>0.82</v>
      </c>
      <c r="M120" s="8">
        <f t="shared" si="31"/>
        <v>6.25</v>
      </c>
      <c r="N120" s="8">
        <f t="shared" si="31"/>
        <v>0</v>
      </c>
      <c r="O120" s="8">
        <f t="shared" si="31"/>
        <v>3.75</v>
      </c>
      <c r="P120" s="8">
        <f t="shared" si="31"/>
        <v>0</v>
      </c>
      <c r="Q120" s="8">
        <f t="shared" si="31"/>
        <v>12.5</v>
      </c>
      <c r="R120" s="8">
        <f t="shared" si="31"/>
        <v>0</v>
      </c>
    </row>
    <row r="121" spans="1:18" s="21" customFormat="1" ht="24.95" customHeight="1" x14ac:dyDescent="0.25">
      <c r="A121" s="18"/>
      <c r="B121" s="32" t="s">
        <v>97</v>
      </c>
      <c r="C121" s="20">
        <f t="shared" ref="C121:R121" si="39">+C120+C119</f>
        <v>700</v>
      </c>
      <c r="D121" s="20">
        <f t="shared" si="39"/>
        <v>28.330000000000002</v>
      </c>
      <c r="E121" s="20">
        <f t="shared" si="39"/>
        <v>25</v>
      </c>
      <c r="F121" s="20">
        <f t="shared" si="39"/>
        <v>0</v>
      </c>
      <c r="G121" s="20">
        <f t="shared" si="39"/>
        <v>35</v>
      </c>
      <c r="H121" s="20">
        <f t="shared" si="39"/>
        <v>5</v>
      </c>
      <c r="I121" s="20">
        <f t="shared" si="39"/>
        <v>125</v>
      </c>
      <c r="J121" s="20">
        <f t="shared" si="39"/>
        <v>10.25</v>
      </c>
      <c r="K121" s="20">
        <f t="shared" si="39"/>
        <v>175</v>
      </c>
      <c r="L121" s="20">
        <f t="shared" si="39"/>
        <v>7.08</v>
      </c>
      <c r="M121" s="20">
        <f t="shared" si="39"/>
        <v>6.25</v>
      </c>
      <c r="N121" s="20">
        <f t="shared" si="39"/>
        <v>0</v>
      </c>
      <c r="O121" s="20">
        <f t="shared" si="39"/>
        <v>8.75</v>
      </c>
      <c r="P121" s="20">
        <f t="shared" si="39"/>
        <v>1.25</v>
      </c>
      <c r="Q121" s="20">
        <f t="shared" si="39"/>
        <v>31.25</v>
      </c>
      <c r="R121" s="20">
        <f t="shared" si="39"/>
        <v>2.56</v>
      </c>
    </row>
    <row r="122" spans="1:18" ht="24.95" customHeight="1" x14ac:dyDescent="0.25">
      <c r="A122" s="16">
        <v>21</v>
      </c>
      <c r="B122" s="31" t="s">
        <v>99</v>
      </c>
      <c r="C122" s="8">
        <v>500</v>
      </c>
      <c r="D122" s="8">
        <v>117.17</v>
      </c>
      <c r="E122" s="8">
        <v>200</v>
      </c>
      <c r="F122" s="8">
        <v>0</v>
      </c>
      <c r="G122" s="8">
        <v>20</v>
      </c>
      <c r="H122" s="8">
        <v>3</v>
      </c>
      <c r="I122" s="8">
        <v>30</v>
      </c>
      <c r="J122" s="9">
        <v>2</v>
      </c>
      <c r="K122" s="8">
        <f t="shared" si="31"/>
        <v>125</v>
      </c>
      <c r="L122" s="8">
        <f t="shared" si="31"/>
        <v>29.29</v>
      </c>
      <c r="M122" s="8">
        <f t="shared" si="31"/>
        <v>50</v>
      </c>
      <c r="N122" s="8">
        <f t="shared" si="31"/>
        <v>0</v>
      </c>
      <c r="O122" s="8">
        <f t="shared" si="31"/>
        <v>5</v>
      </c>
      <c r="P122" s="8">
        <f t="shared" si="31"/>
        <v>0.75</v>
      </c>
      <c r="Q122" s="8">
        <f t="shared" si="31"/>
        <v>7.5</v>
      </c>
      <c r="R122" s="8">
        <f t="shared" si="31"/>
        <v>0.5</v>
      </c>
    </row>
    <row r="123" spans="1:18" ht="24.95" customHeight="1" x14ac:dyDescent="0.25">
      <c r="A123" s="16">
        <v>22</v>
      </c>
      <c r="B123" s="31" t="s">
        <v>100</v>
      </c>
      <c r="C123" s="8">
        <v>450</v>
      </c>
      <c r="D123" s="8">
        <v>247.7</v>
      </c>
      <c r="E123" s="8">
        <v>6</v>
      </c>
      <c r="F123" s="8">
        <v>0</v>
      </c>
      <c r="G123" s="8">
        <v>10</v>
      </c>
      <c r="H123" s="8">
        <v>0.01</v>
      </c>
      <c r="I123" s="8">
        <v>37</v>
      </c>
      <c r="J123" s="9">
        <v>0</v>
      </c>
      <c r="K123" s="8">
        <f t="shared" si="31"/>
        <v>112.5</v>
      </c>
      <c r="L123" s="8">
        <f t="shared" si="31"/>
        <v>61.93</v>
      </c>
      <c r="M123" s="8">
        <f t="shared" si="31"/>
        <v>1.5</v>
      </c>
      <c r="N123" s="8">
        <f t="shared" si="31"/>
        <v>0</v>
      </c>
      <c r="O123" s="8">
        <f t="shared" si="31"/>
        <v>2.5</v>
      </c>
      <c r="P123" s="8">
        <f t="shared" si="31"/>
        <v>0</v>
      </c>
      <c r="Q123" s="8">
        <f t="shared" si="31"/>
        <v>9.25</v>
      </c>
      <c r="R123" s="8">
        <f t="shared" si="31"/>
        <v>0</v>
      </c>
    </row>
    <row r="124" spans="1:18" ht="24.95" customHeight="1" x14ac:dyDescent="0.25">
      <c r="A124" s="16">
        <v>23</v>
      </c>
      <c r="B124" s="31" t="s">
        <v>101</v>
      </c>
      <c r="C124" s="8">
        <v>385</v>
      </c>
      <c r="D124" s="8">
        <v>344.20000000000005</v>
      </c>
      <c r="E124" s="8">
        <v>20</v>
      </c>
      <c r="F124" s="8">
        <v>0</v>
      </c>
      <c r="G124" s="8">
        <v>5</v>
      </c>
      <c r="H124" s="8">
        <v>0</v>
      </c>
      <c r="I124" s="8">
        <v>15</v>
      </c>
      <c r="J124" s="9">
        <v>0</v>
      </c>
      <c r="K124" s="8">
        <f t="shared" si="31"/>
        <v>96.25</v>
      </c>
      <c r="L124" s="8">
        <f t="shared" si="31"/>
        <v>86.05</v>
      </c>
      <c r="M124" s="8">
        <f t="shared" si="31"/>
        <v>5</v>
      </c>
      <c r="N124" s="8">
        <f t="shared" si="31"/>
        <v>0</v>
      </c>
      <c r="O124" s="8">
        <f t="shared" si="31"/>
        <v>1.25</v>
      </c>
      <c r="P124" s="8">
        <f t="shared" si="31"/>
        <v>0</v>
      </c>
      <c r="Q124" s="8">
        <f t="shared" si="31"/>
        <v>3.75</v>
      </c>
      <c r="R124" s="8">
        <f t="shared" si="31"/>
        <v>0</v>
      </c>
    </row>
    <row r="125" spans="1:18" ht="24.95" customHeight="1" x14ac:dyDescent="0.25">
      <c r="A125" s="16">
        <v>24</v>
      </c>
      <c r="B125" s="31" t="s">
        <v>102</v>
      </c>
      <c r="C125" s="8">
        <v>140</v>
      </c>
      <c r="D125" s="8">
        <v>10</v>
      </c>
      <c r="E125" s="8">
        <v>70</v>
      </c>
      <c r="F125" s="8">
        <v>12</v>
      </c>
      <c r="G125" s="8">
        <v>12</v>
      </c>
      <c r="H125" s="8">
        <v>0</v>
      </c>
      <c r="I125" s="8">
        <v>60</v>
      </c>
      <c r="J125" s="9">
        <v>1</v>
      </c>
      <c r="K125" s="8">
        <f t="shared" si="31"/>
        <v>35</v>
      </c>
      <c r="L125" s="8">
        <f t="shared" si="31"/>
        <v>2.5</v>
      </c>
      <c r="M125" s="8">
        <f t="shared" si="31"/>
        <v>17.5</v>
      </c>
      <c r="N125" s="8">
        <f t="shared" si="31"/>
        <v>3</v>
      </c>
      <c r="O125" s="8">
        <f t="shared" si="31"/>
        <v>3</v>
      </c>
      <c r="P125" s="8">
        <f t="shared" si="31"/>
        <v>0</v>
      </c>
      <c r="Q125" s="8">
        <f t="shared" si="31"/>
        <v>15</v>
      </c>
      <c r="R125" s="8">
        <f t="shared" si="31"/>
        <v>0.25</v>
      </c>
    </row>
    <row r="126" spans="1:18" s="21" customFormat="1" ht="24.95" customHeight="1" x14ac:dyDescent="0.25">
      <c r="A126" s="18"/>
      <c r="B126" s="32" t="s">
        <v>101</v>
      </c>
      <c r="C126" s="20">
        <f t="shared" ref="C126:R126" si="40">+C125+C124</f>
        <v>525</v>
      </c>
      <c r="D126" s="20">
        <f t="shared" si="40"/>
        <v>354.20000000000005</v>
      </c>
      <c r="E126" s="20">
        <f t="shared" si="40"/>
        <v>90</v>
      </c>
      <c r="F126" s="20">
        <f t="shared" si="40"/>
        <v>12</v>
      </c>
      <c r="G126" s="20">
        <f t="shared" si="40"/>
        <v>17</v>
      </c>
      <c r="H126" s="20">
        <f t="shared" si="40"/>
        <v>0</v>
      </c>
      <c r="I126" s="20">
        <f t="shared" si="40"/>
        <v>75</v>
      </c>
      <c r="J126" s="20">
        <f t="shared" si="40"/>
        <v>1</v>
      </c>
      <c r="K126" s="20">
        <f t="shared" si="40"/>
        <v>131.25</v>
      </c>
      <c r="L126" s="20">
        <f t="shared" si="40"/>
        <v>88.55</v>
      </c>
      <c r="M126" s="20">
        <f t="shared" si="40"/>
        <v>22.5</v>
      </c>
      <c r="N126" s="20">
        <f t="shared" si="40"/>
        <v>3</v>
      </c>
      <c r="O126" s="20">
        <f t="shared" si="40"/>
        <v>4.25</v>
      </c>
      <c r="P126" s="20">
        <f t="shared" si="40"/>
        <v>0</v>
      </c>
      <c r="Q126" s="20">
        <f t="shared" si="40"/>
        <v>18.75</v>
      </c>
      <c r="R126" s="20">
        <f t="shared" si="40"/>
        <v>0.25</v>
      </c>
    </row>
    <row r="127" spans="1:18" ht="24.95" customHeight="1" x14ac:dyDescent="0.25">
      <c r="A127" s="16">
        <v>25</v>
      </c>
      <c r="B127" s="31" t="s">
        <v>103</v>
      </c>
      <c r="C127" s="8">
        <v>400</v>
      </c>
      <c r="D127" s="8">
        <v>120</v>
      </c>
      <c r="E127" s="8">
        <v>0</v>
      </c>
      <c r="F127" s="8">
        <v>0</v>
      </c>
      <c r="G127" s="8">
        <v>25</v>
      </c>
      <c r="H127" s="8">
        <v>0</v>
      </c>
      <c r="I127" s="8">
        <v>25</v>
      </c>
      <c r="J127" s="9">
        <v>0</v>
      </c>
      <c r="K127" s="8">
        <f t="shared" si="31"/>
        <v>100</v>
      </c>
      <c r="L127" s="8">
        <f t="shared" si="31"/>
        <v>30</v>
      </c>
      <c r="M127" s="8">
        <f t="shared" si="31"/>
        <v>0</v>
      </c>
      <c r="N127" s="8">
        <f t="shared" si="31"/>
        <v>0</v>
      </c>
      <c r="O127" s="8">
        <f t="shared" si="31"/>
        <v>6.25</v>
      </c>
      <c r="P127" s="8">
        <f t="shared" si="31"/>
        <v>0</v>
      </c>
      <c r="Q127" s="8">
        <f t="shared" si="31"/>
        <v>6.25</v>
      </c>
      <c r="R127" s="8">
        <f t="shared" si="31"/>
        <v>0</v>
      </c>
    </row>
    <row r="128" spans="1:18" ht="24.95" customHeight="1" x14ac:dyDescent="0.25">
      <c r="A128" s="16">
        <v>26</v>
      </c>
      <c r="B128" s="31" t="s">
        <v>104</v>
      </c>
      <c r="C128" s="8">
        <v>160</v>
      </c>
      <c r="D128" s="8">
        <v>8</v>
      </c>
      <c r="E128" s="8">
        <v>100</v>
      </c>
      <c r="F128" s="8">
        <v>0</v>
      </c>
      <c r="G128" s="8">
        <v>30</v>
      </c>
      <c r="H128" s="8">
        <v>0</v>
      </c>
      <c r="I128" s="8">
        <v>60</v>
      </c>
      <c r="J128" s="9">
        <v>0</v>
      </c>
      <c r="K128" s="8">
        <f t="shared" si="31"/>
        <v>40</v>
      </c>
      <c r="L128" s="8">
        <f t="shared" si="31"/>
        <v>2</v>
      </c>
      <c r="M128" s="8">
        <f t="shared" si="31"/>
        <v>25</v>
      </c>
      <c r="N128" s="8">
        <f t="shared" si="31"/>
        <v>0</v>
      </c>
      <c r="O128" s="8">
        <f t="shared" si="31"/>
        <v>7.5</v>
      </c>
      <c r="P128" s="8">
        <f t="shared" si="31"/>
        <v>0</v>
      </c>
      <c r="Q128" s="8">
        <f t="shared" si="31"/>
        <v>15</v>
      </c>
      <c r="R128" s="8">
        <f t="shared" si="31"/>
        <v>0</v>
      </c>
    </row>
    <row r="129" spans="1:18" s="21" customFormat="1" ht="24.95" customHeight="1" x14ac:dyDescent="0.25">
      <c r="A129" s="18"/>
      <c r="B129" s="32" t="s">
        <v>103</v>
      </c>
      <c r="C129" s="20">
        <f t="shared" ref="C129:R129" si="41">+C128+C127</f>
        <v>560</v>
      </c>
      <c r="D129" s="20">
        <f t="shared" si="41"/>
        <v>128</v>
      </c>
      <c r="E129" s="20">
        <f t="shared" si="41"/>
        <v>100</v>
      </c>
      <c r="F129" s="20">
        <f t="shared" si="41"/>
        <v>0</v>
      </c>
      <c r="G129" s="20">
        <f t="shared" si="41"/>
        <v>55</v>
      </c>
      <c r="H129" s="20">
        <f t="shared" si="41"/>
        <v>0</v>
      </c>
      <c r="I129" s="20">
        <f t="shared" si="41"/>
        <v>85</v>
      </c>
      <c r="J129" s="20">
        <f t="shared" si="41"/>
        <v>0</v>
      </c>
      <c r="K129" s="20">
        <f t="shared" si="41"/>
        <v>140</v>
      </c>
      <c r="L129" s="20">
        <f t="shared" si="41"/>
        <v>32</v>
      </c>
      <c r="M129" s="20">
        <f t="shared" si="41"/>
        <v>25</v>
      </c>
      <c r="N129" s="20">
        <f t="shared" si="41"/>
        <v>0</v>
      </c>
      <c r="O129" s="20">
        <f t="shared" si="41"/>
        <v>13.75</v>
      </c>
      <c r="P129" s="20">
        <f t="shared" si="41"/>
        <v>0</v>
      </c>
      <c r="Q129" s="20">
        <f t="shared" si="41"/>
        <v>21.25</v>
      </c>
      <c r="R129" s="20">
        <f t="shared" si="41"/>
        <v>0</v>
      </c>
    </row>
    <row r="130" spans="1:18" ht="24.95" customHeight="1" x14ac:dyDescent="0.25">
      <c r="A130" s="16">
        <v>27</v>
      </c>
      <c r="B130" s="31" t="s">
        <v>105</v>
      </c>
      <c r="C130" s="8">
        <v>300</v>
      </c>
      <c r="D130" s="8">
        <v>50.2</v>
      </c>
      <c r="E130" s="8">
        <v>25</v>
      </c>
      <c r="F130" s="8">
        <v>0</v>
      </c>
      <c r="G130" s="8">
        <v>18</v>
      </c>
      <c r="H130" s="8">
        <v>0</v>
      </c>
      <c r="I130" s="8">
        <v>15.21</v>
      </c>
      <c r="J130" s="9">
        <v>5</v>
      </c>
      <c r="K130" s="8">
        <f t="shared" si="31"/>
        <v>75</v>
      </c>
      <c r="L130" s="8">
        <f t="shared" si="31"/>
        <v>12.55</v>
      </c>
      <c r="M130" s="8">
        <f t="shared" si="31"/>
        <v>6.25</v>
      </c>
      <c r="N130" s="8">
        <f t="shared" si="31"/>
        <v>0</v>
      </c>
      <c r="O130" s="8">
        <f t="shared" si="31"/>
        <v>4.5</v>
      </c>
      <c r="P130" s="8">
        <f t="shared" si="31"/>
        <v>0</v>
      </c>
      <c r="Q130" s="8">
        <f t="shared" si="31"/>
        <v>3.8</v>
      </c>
      <c r="R130" s="8">
        <f t="shared" si="31"/>
        <v>1.25</v>
      </c>
    </row>
    <row r="131" spans="1:18" ht="24.95" customHeight="1" x14ac:dyDescent="0.25">
      <c r="A131" s="16">
        <v>28</v>
      </c>
      <c r="B131" s="31" t="s">
        <v>106</v>
      </c>
      <c r="C131" s="8">
        <f>690+20</f>
        <v>710</v>
      </c>
      <c r="D131" s="8">
        <f>40+0</f>
        <v>40</v>
      </c>
      <c r="E131" s="8">
        <v>78</v>
      </c>
      <c r="F131" s="8">
        <v>0</v>
      </c>
      <c r="G131" s="8">
        <v>50</v>
      </c>
      <c r="H131" s="8">
        <v>0</v>
      </c>
      <c r="I131" s="8">
        <v>120</v>
      </c>
      <c r="J131" s="9">
        <v>0</v>
      </c>
      <c r="K131" s="8">
        <f t="shared" si="31"/>
        <v>177.5</v>
      </c>
      <c r="L131" s="8">
        <f t="shared" si="31"/>
        <v>10</v>
      </c>
      <c r="M131" s="8">
        <f t="shared" si="31"/>
        <v>19.5</v>
      </c>
      <c r="N131" s="8">
        <f t="shared" si="31"/>
        <v>0</v>
      </c>
      <c r="O131" s="8">
        <f t="shared" si="31"/>
        <v>12.5</v>
      </c>
      <c r="P131" s="8">
        <f t="shared" si="31"/>
        <v>0</v>
      </c>
      <c r="Q131" s="8">
        <f t="shared" si="31"/>
        <v>30</v>
      </c>
      <c r="R131" s="8">
        <f t="shared" si="31"/>
        <v>0</v>
      </c>
    </row>
    <row r="132" spans="1:18" ht="24.95" customHeight="1" x14ac:dyDescent="0.25">
      <c r="A132" s="16">
        <v>29</v>
      </c>
      <c r="B132" s="31" t="s">
        <v>107</v>
      </c>
      <c r="C132" s="8">
        <v>20</v>
      </c>
      <c r="D132" s="8">
        <v>0</v>
      </c>
      <c r="E132" s="8">
        <v>401.03</v>
      </c>
      <c r="F132" s="8">
        <v>56.879999999999995</v>
      </c>
      <c r="G132" s="8">
        <v>5</v>
      </c>
      <c r="H132" s="8">
        <v>0</v>
      </c>
      <c r="I132" s="8">
        <v>0</v>
      </c>
      <c r="J132" s="9">
        <v>0</v>
      </c>
      <c r="K132" s="8">
        <f t="shared" si="31"/>
        <v>5</v>
      </c>
      <c r="L132" s="8">
        <f t="shared" si="31"/>
        <v>0</v>
      </c>
      <c r="M132" s="8">
        <f t="shared" si="31"/>
        <v>100.26</v>
      </c>
      <c r="N132" s="8">
        <f t="shared" si="31"/>
        <v>14.22</v>
      </c>
      <c r="O132" s="8">
        <f t="shared" si="31"/>
        <v>1.25</v>
      </c>
      <c r="P132" s="8">
        <f t="shared" si="31"/>
        <v>0</v>
      </c>
      <c r="Q132" s="8">
        <f t="shared" si="31"/>
        <v>0</v>
      </c>
      <c r="R132" s="8">
        <f t="shared" si="31"/>
        <v>0</v>
      </c>
    </row>
    <row r="133" spans="1:18" ht="24.95" customHeight="1" x14ac:dyDescent="0.25">
      <c r="A133" s="16">
        <v>30</v>
      </c>
      <c r="B133" s="31" t="s">
        <v>108</v>
      </c>
      <c r="C133" s="8">
        <f>410+307.45</f>
        <v>717.45</v>
      </c>
      <c r="D133" s="8">
        <f>31+228</f>
        <v>259</v>
      </c>
      <c r="E133" s="8">
        <v>0</v>
      </c>
      <c r="F133" s="8">
        <v>0</v>
      </c>
      <c r="G133" s="8">
        <v>25</v>
      </c>
      <c r="H133" s="8">
        <v>0</v>
      </c>
      <c r="I133" s="8">
        <v>50</v>
      </c>
      <c r="J133" s="9">
        <v>0</v>
      </c>
      <c r="K133" s="8">
        <f t="shared" si="31"/>
        <v>179.36</v>
      </c>
      <c r="L133" s="8">
        <f t="shared" si="31"/>
        <v>64.75</v>
      </c>
      <c r="M133" s="8">
        <f t="shared" si="31"/>
        <v>0</v>
      </c>
      <c r="N133" s="8">
        <f t="shared" si="31"/>
        <v>0</v>
      </c>
      <c r="O133" s="8">
        <f t="shared" si="31"/>
        <v>6.25</v>
      </c>
      <c r="P133" s="8">
        <f t="shared" si="31"/>
        <v>0</v>
      </c>
      <c r="Q133" s="8">
        <f t="shared" si="31"/>
        <v>12.5</v>
      </c>
      <c r="R133" s="8">
        <f t="shared" si="31"/>
        <v>0</v>
      </c>
    </row>
    <row r="134" spans="1:18" ht="24.95" customHeight="1" x14ac:dyDescent="0.25">
      <c r="A134" s="16">
        <v>31</v>
      </c>
      <c r="B134" s="31" t="s">
        <v>109</v>
      </c>
      <c r="C134" s="8">
        <v>300</v>
      </c>
      <c r="D134" s="8">
        <v>75.02</v>
      </c>
      <c r="E134" s="8">
        <v>0</v>
      </c>
      <c r="F134" s="8">
        <v>0</v>
      </c>
      <c r="G134" s="8">
        <v>10</v>
      </c>
      <c r="H134" s="8">
        <v>0</v>
      </c>
      <c r="I134" s="8">
        <v>20</v>
      </c>
      <c r="J134" s="9">
        <v>0</v>
      </c>
      <c r="K134" s="8">
        <f t="shared" si="31"/>
        <v>75</v>
      </c>
      <c r="L134" s="8">
        <f t="shared" si="31"/>
        <v>18.760000000000002</v>
      </c>
      <c r="M134" s="8">
        <f t="shared" si="31"/>
        <v>0</v>
      </c>
      <c r="N134" s="8">
        <f t="shared" si="31"/>
        <v>0</v>
      </c>
      <c r="O134" s="8">
        <f t="shared" si="31"/>
        <v>2.5</v>
      </c>
      <c r="P134" s="8">
        <f t="shared" si="31"/>
        <v>0</v>
      </c>
      <c r="Q134" s="8">
        <f t="shared" si="31"/>
        <v>5</v>
      </c>
      <c r="R134" s="8">
        <f t="shared" si="31"/>
        <v>0</v>
      </c>
    </row>
    <row r="135" spans="1:18" ht="24.95" customHeight="1" x14ac:dyDescent="0.25">
      <c r="A135" s="16">
        <v>32</v>
      </c>
      <c r="B135" s="31" t="s">
        <v>110</v>
      </c>
      <c r="C135" s="8">
        <v>560</v>
      </c>
      <c r="D135" s="8">
        <v>90.64</v>
      </c>
      <c r="E135" s="8">
        <v>0</v>
      </c>
      <c r="F135" s="8">
        <v>0</v>
      </c>
      <c r="G135" s="8">
        <v>5</v>
      </c>
      <c r="H135" s="8">
        <v>2</v>
      </c>
      <c r="I135" s="8">
        <v>75</v>
      </c>
      <c r="J135" s="9">
        <v>3</v>
      </c>
      <c r="K135" s="8">
        <f t="shared" si="31"/>
        <v>140</v>
      </c>
      <c r="L135" s="8">
        <f>ROUND(D135*25%,2)-0.01</f>
        <v>22.65</v>
      </c>
      <c r="M135" s="8">
        <f t="shared" si="31"/>
        <v>0</v>
      </c>
      <c r="N135" s="8">
        <f t="shared" si="31"/>
        <v>0</v>
      </c>
      <c r="O135" s="8">
        <f t="shared" si="31"/>
        <v>1.25</v>
      </c>
      <c r="P135" s="8">
        <f t="shared" si="31"/>
        <v>0.5</v>
      </c>
      <c r="Q135" s="8">
        <f t="shared" si="31"/>
        <v>18.75</v>
      </c>
      <c r="R135" s="8">
        <f t="shared" si="31"/>
        <v>0.75</v>
      </c>
    </row>
    <row r="136" spans="1:18" ht="24.95" customHeight="1" x14ac:dyDescent="0.25">
      <c r="A136" s="16">
        <v>33</v>
      </c>
      <c r="B136" s="31" t="s">
        <v>111</v>
      </c>
      <c r="C136" s="8">
        <f>400+36.8</f>
        <v>436.8</v>
      </c>
      <c r="D136" s="8">
        <f>67.83+35.5</f>
        <v>103.33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9">
        <v>0</v>
      </c>
      <c r="K136" s="8">
        <f t="shared" si="31"/>
        <v>109.2</v>
      </c>
      <c r="L136" s="8">
        <f>ROUND(D136*25%,2)-0.01</f>
        <v>25.819999999999997</v>
      </c>
      <c r="M136" s="8">
        <f t="shared" si="31"/>
        <v>0</v>
      </c>
      <c r="N136" s="8">
        <f t="shared" si="31"/>
        <v>0</v>
      </c>
      <c r="O136" s="8">
        <f t="shared" si="31"/>
        <v>0</v>
      </c>
      <c r="P136" s="8">
        <f t="shared" si="31"/>
        <v>0</v>
      </c>
      <c r="Q136" s="8">
        <f t="shared" si="31"/>
        <v>0</v>
      </c>
      <c r="R136" s="8">
        <f t="shared" si="31"/>
        <v>0</v>
      </c>
    </row>
    <row r="137" spans="1:18" ht="24.95" customHeight="1" x14ac:dyDescent="0.25">
      <c r="A137" s="16">
        <v>34</v>
      </c>
      <c r="B137" s="31" t="s">
        <v>112</v>
      </c>
      <c r="C137" s="8">
        <v>160</v>
      </c>
      <c r="D137" s="8">
        <v>1.1299999999999999</v>
      </c>
      <c r="E137" s="8">
        <v>75</v>
      </c>
      <c r="F137" s="8">
        <v>0</v>
      </c>
      <c r="G137" s="8">
        <v>0</v>
      </c>
      <c r="H137" s="8">
        <v>0</v>
      </c>
      <c r="I137" s="8">
        <v>50</v>
      </c>
      <c r="J137" s="9">
        <v>0</v>
      </c>
      <c r="K137" s="8">
        <f t="shared" si="31"/>
        <v>40</v>
      </c>
      <c r="L137" s="8">
        <f t="shared" si="31"/>
        <v>0.28000000000000003</v>
      </c>
      <c r="M137" s="8">
        <f t="shared" si="31"/>
        <v>18.75</v>
      </c>
      <c r="N137" s="8">
        <f t="shared" si="31"/>
        <v>0</v>
      </c>
      <c r="O137" s="8">
        <f t="shared" si="31"/>
        <v>0</v>
      </c>
      <c r="P137" s="8">
        <f t="shared" si="31"/>
        <v>0</v>
      </c>
      <c r="Q137" s="8">
        <f t="shared" si="31"/>
        <v>12.5</v>
      </c>
      <c r="R137" s="8">
        <f t="shared" si="31"/>
        <v>0</v>
      </c>
    </row>
    <row r="138" spans="1:18" s="21" customFormat="1" ht="24.95" customHeight="1" x14ac:dyDescent="0.25">
      <c r="A138" s="18"/>
      <c r="B138" s="32" t="s">
        <v>111</v>
      </c>
      <c r="C138" s="20">
        <f t="shared" ref="C138:R138" si="42">+C137+C136</f>
        <v>596.79999999999995</v>
      </c>
      <c r="D138" s="20">
        <f t="shared" si="42"/>
        <v>104.46</v>
      </c>
      <c r="E138" s="20">
        <f t="shared" si="42"/>
        <v>75</v>
      </c>
      <c r="F138" s="20">
        <f t="shared" si="42"/>
        <v>0</v>
      </c>
      <c r="G138" s="20">
        <f t="shared" si="42"/>
        <v>0</v>
      </c>
      <c r="H138" s="20">
        <f t="shared" si="42"/>
        <v>0</v>
      </c>
      <c r="I138" s="20">
        <f t="shared" si="42"/>
        <v>50</v>
      </c>
      <c r="J138" s="20">
        <f t="shared" si="42"/>
        <v>0</v>
      </c>
      <c r="K138" s="20">
        <f t="shared" si="42"/>
        <v>149.19999999999999</v>
      </c>
      <c r="L138" s="20">
        <f t="shared" si="42"/>
        <v>26.099999999999998</v>
      </c>
      <c r="M138" s="20">
        <f t="shared" si="42"/>
        <v>18.75</v>
      </c>
      <c r="N138" s="20">
        <f t="shared" si="42"/>
        <v>0</v>
      </c>
      <c r="O138" s="20">
        <f t="shared" si="42"/>
        <v>0</v>
      </c>
      <c r="P138" s="20">
        <f t="shared" si="42"/>
        <v>0</v>
      </c>
      <c r="Q138" s="20">
        <f t="shared" si="42"/>
        <v>12.5</v>
      </c>
      <c r="R138" s="20">
        <f t="shared" si="42"/>
        <v>0</v>
      </c>
    </row>
    <row r="139" spans="1:18" s="30" customFormat="1" ht="24.95" customHeight="1" x14ac:dyDescent="0.25">
      <c r="A139" s="26" t="s">
        <v>113</v>
      </c>
      <c r="B139" s="27" t="s">
        <v>114</v>
      </c>
      <c r="C139" s="29">
        <f t="shared" ref="C139:R139" si="43">+C138+C135+C134+C133+C132+C131+C130+C129+C126+C123+C122+C121+C118+C117+C114+C111+C108+C105+C102+C99+C98+C97+C94</f>
        <v>20359.21</v>
      </c>
      <c r="D139" s="29">
        <f t="shared" si="43"/>
        <v>6036.9099999999989</v>
      </c>
      <c r="E139" s="29">
        <f t="shared" si="43"/>
        <v>2491.0299999999997</v>
      </c>
      <c r="F139" s="29">
        <f t="shared" si="43"/>
        <v>159.97</v>
      </c>
      <c r="G139" s="29">
        <f t="shared" si="43"/>
        <v>914.78</v>
      </c>
      <c r="H139" s="29">
        <f t="shared" si="43"/>
        <v>15.64</v>
      </c>
      <c r="I139" s="29">
        <f t="shared" si="43"/>
        <v>1888.21</v>
      </c>
      <c r="J139" s="29">
        <f t="shared" si="43"/>
        <v>25.25</v>
      </c>
      <c r="K139" s="29">
        <f t="shared" si="43"/>
        <v>5089.7999999999993</v>
      </c>
      <c r="L139" s="29">
        <f t="shared" si="43"/>
        <v>1509.2299999999998</v>
      </c>
      <c r="M139" s="29">
        <f t="shared" si="43"/>
        <v>622.76</v>
      </c>
      <c r="N139" s="29">
        <f t="shared" si="43"/>
        <v>39.989999999999995</v>
      </c>
      <c r="O139" s="29">
        <f t="shared" si="43"/>
        <v>228.7</v>
      </c>
      <c r="P139" s="29">
        <f t="shared" si="43"/>
        <v>3.91</v>
      </c>
      <c r="Q139" s="29">
        <f t="shared" si="43"/>
        <v>472.05</v>
      </c>
      <c r="R139" s="29">
        <f t="shared" si="43"/>
        <v>6.3100000000000005</v>
      </c>
    </row>
    <row r="140" spans="1:18" ht="24.95" customHeight="1" x14ac:dyDescent="0.25">
      <c r="A140" s="16">
        <v>1</v>
      </c>
      <c r="B140" s="17" t="s">
        <v>115</v>
      </c>
      <c r="C140" s="8">
        <v>948.5</v>
      </c>
      <c r="D140" s="8">
        <v>195</v>
      </c>
      <c r="E140" s="8">
        <v>9</v>
      </c>
      <c r="F140" s="8">
        <v>0</v>
      </c>
      <c r="G140" s="8">
        <v>48.2</v>
      </c>
      <c r="H140" s="8">
        <v>0</v>
      </c>
      <c r="I140" s="8">
        <v>92.8</v>
      </c>
      <c r="J140" s="9">
        <v>7.2</v>
      </c>
      <c r="K140" s="8">
        <f t="shared" si="25"/>
        <v>237.13</v>
      </c>
      <c r="L140" s="8">
        <f t="shared" si="25"/>
        <v>48.75</v>
      </c>
      <c r="M140" s="8">
        <f t="shared" si="25"/>
        <v>2.25</v>
      </c>
      <c r="N140" s="8">
        <f t="shared" si="25"/>
        <v>0</v>
      </c>
      <c r="O140" s="8">
        <f t="shared" si="25"/>
        <v>12.05</v>
      </c>
      <c r="P140" s="8">
        <f t="shared" si="25"/>
        <v>0</v>
      </c>
      <c r="Q140" s="8">
        <f t="shared" si="25"/>
        <v>23.2</v>
      </c>
      <c r="R140" s="8">
        <f t="shared" si="25"/>
        <v>1.8</v>
      </c>
    </row>
    <row r="141" spans="1:18" ht="24.95" customHeight="1" x14ac:dyDescent="0.25">
      <c r="A141" s="16">
        <v>2</v>
      </c>
      <c r="B141" s="17" t="s">
        <v>116</v>
      </c>
      <c r="C141" s="8">
        <v>1277.7</v>
      </c>
      <c r="D141" s="8">
        <v>324.99999999999994</v>
      </c>
      <c r="E141" s="8">
        <v>25</v>
      </c>
      <c r="F141" s="8">
        <v>0</v>
      </c>
      <c r="G141" s="8">
        <v>21</v>
      </c>
      <c r="H141" s="8">
        <v>1.8</v>
      </c>
      <c r="I141" s="8">
        <v>141</v>
      </c>
      <c r="J141" s="9">
        <v>5</v>
      </c>
      <c r="K141" s="8">
        <f t="shared" si="25"/>
        <v>319.43</v>
      </c>
      <c r="L141" s="8">
        <f t="shared" si="25"/>
        <v>81.25</v>
      </c>
      <c r="M141" s="8">
        <f t="shared" si="25"/>
        <v>6.25</v>
      </c>
      <c r="N141" s="8">
        <f t="shared" si="25"/>
        <v>0</v>
      </c>
      <c r="O141" s="8">
        <f t="shared" si="25"/>
        <v>5.25</v>
      </c>
      <c r="P141" s="8">
        <f t="shared" si="25"/>
        <v>0.45</v>
      </c>
      <c r="Q141" s="8">
        <f t="shared" si="25"/>
        <v>35.25</v>
      </c>
      <c r="R141" s="8">
        <f t="shared" si="25"/>
        <v>1.25</v>
      </c>
    </row>
    <row r="142" spans="1:18" ht="24.95" customHeight="1" x14ac:dyDescent="0.25">
      <c r="A142" s="16">
        <v>3</v>
      </c>
      <c r="B142" s="17" t="s">
        <v>117</v>
      </c>
      <c r="C142" s="8">
        <v>500</v>
      </c>
      <c r="D142" s="8">
        <v>58</v>
      </c>
      <c r="E142" s="8">
        <v>50.05</v>
      </c>
      <c r="F142" s="8">
        <v>0</v>
      </c>
      <c r="G142" s="8">
        <v>28.92</v>
      </c>
      <c r="H142" s="8">
        <v>1.08</v>
      </c>
      <c r="I142" s="8">
        <v>69.599999999999994</v>
      </c>
      <c r="J142" s="9">
        <v>5.4</v>
      </c>
      <c r="K142" s="8">
        <f t="shared" si="25"/>
        <v>125</v>
      </c>
      <c r="L142" s="8">
        <f t="shared" si="25"/>
        <v>14.5</v>
      </c>
      <c r="M142" s="8">
        <f t="shared" si="25"/>
        <v>12.51</v>
      </c>
      <c r="N142" s="8">
        <f t="shared" si="25"/>
        <v>0</v>
      </c>
      <c r="O142" s="8">
        <f t="shared" si="25"/>
        <v>7.23</v>
      </c>
      <c r="P142" s="8">
        <f t="shared" si="25"/>
        <v>0.27</v>
      </c>
      <c r="Q142" s="8">
        <f t="shared" si="25"/>
        <v>17.399999999999999</v>
      </c>
      <c r="R142" s="8">
        <f t="shared" si="25"/>
        <v>1.35</v>
      </c>
    </row>
    <row r="143" spans="1:18" s="21" customFormat="1" ht="24.95" customHeight="1" x14ac:dyDescent="0.25">
      <c r="A143" s="18"/>
      <c r="B143" s="19" t="s">
        <v>116</v>
      </c>
      <c r="C143" s="20">
        <f t="shared" ref="C143:R143" si="44">+C142+C141</f>
        <v>1777.7</v>
      </c>
      <c r="D143" s="20">
        <f t="shared" si="44"/>
        <v>382.99999999999994</v>
      </c>
      <c r="E143" s="20">
        <f t="shared" si="44"/>
        <v>75.05</v>
      </c>
      <c r="F143" s="20">
        <f t="shared" si="44"/>
        <v>0</v>
      </c>
      <c r="G143" s="20">
        <f t="shared" si="44"/>
        <v>49.92</v>
      </c>
      <c r="H143" s="20">
        <f t="shared" si="44"/>
        <v>2.88</v>
      </c>
      <c r="I143" s="20">
        <f t="shared" si="44"/>
        <v>210.6</v>
      </c>
      <c r="J143" s="20">
        <f t="shared" si="44"/>
        <v>10.4</v>
      </c>
      <c r="K143" s="20">
        <f t="shared" si="44"/>
        <v>444.43</v>
      </c>
      <c r="L143" s="20">
        <f t="shared" si="44"/>
        <v>95.75</v>
      </c>
      <c r="M143" s="20">
        <f t="shared" si="44"/>
        <v>18.759999999999998</v>
      </c>
      <c r="N143" s="20">
        <f t="shared" si="44"/>
        <v>0</v>
      </c>
      <c r="O143" s="20">
        <f t="shared" si="44"/>
        <v>12.48</v>
      </c>
      <c r="P143" s="20">
        <f t="shared" si="44"/>
        <v>0.72</v>
      </c>
      <c r="Q143" s="20">
        <f t="shared" si="44"/>
        <v>52.65</v>
      </c>
      <c r="R143" s="20">
        <f t="shared" si="44"/>
        <v>2.6</v>
      </c>
    </row>
    <row r="144" spans="1:18" ht="24.95" customHeight="1" x14ac:dyDescent="0.25">
      <c r="A144" s="16">
        <v>4</v>
      </c>
      <c r="B144" s="17" t="s">
        <v>118</v>
      </c>
      <c r="C144" s="8">
        <v>836.15</v>
      </c>
      <c r="D144" s="8">
        <v>125.44999999999999</v>
      </c>
      <c r="E144" s="8">
        <v>22.75</v>
      </c>
      <c r="F144" s="8">
        <v>0</v>
      </c>
      <c r="G144" s="8">
        <v>27.235999999999997</v>
      </c>
      <c r="H144" s="8">
        <v>1.764</v>
      </c>
      <c r="I144" s="8">
        <v>65.304000000000002</v>
      </c>
      <c r="J144" s="9">
        <v>2.6959999999999997</v>
      </c>
      <c r="K144" s="8">
        <f t="shared" si="25"/>
        <v>209.04</v>
      </c>
      <c r="L144" s="8">
        <f t="shared" si="25"/>
        <v>31.36</v>
      </c>
      <c r="M144" s="8">
        <f t="shared" si="25"/>
        <v>5.69</v>
      </c>
      <c r="N144" s="8">
        <f t="shared" si="25"/>
        <v>0</v>
      </c>
      <c r="O144" s="8">
        <f t="shared" si="25"/>
        <v>6.81</v>
      </c>
      <c r="P144" s="8">
        <f t="shared" si="25"/>
        <v>0.44</v>
      </c>
      <c r="Q144" s="8">
        <f t="shared" si="25"/>
        <v>16.329999999999998</v>
      </c>
      <c r="R144" s="8">
        <f t="shared" si="25"/>
        <v>0.67</v>
      </c>
    </row>
    <row r="145" spans="1:18" ht="24.95" customHeight="1" x14ac:dyDescent="0.25">
      <c r="A145" s="16">
        <v>5</v>
      </c>
      <c r="B145" s="17" t="s">
        <v>119</v>
      </c>
      <c r="C145" s="8">
        <v>583.01400000000001</v>
      </c>
      <c r="D145" s="8">
        <v>65.786000000000001</v>
      </c>
      <c r="E145" s="8">
        <v>88.9</v>
      </c>
      <c r="F145" s="8">
        <v>0</v>
      </c>
      <c r="G145" s="8">
        <v>40.488</v>
      </c>
      <c r="H145" s="8">
        <v>1.512</v>
      </c>
      <c r="I145" s="8">
        <v>75.168000000000006</v>
      </c>
      <c r="J145" s="9">
        <v>5.8319999999999999</v>
      </c>
      <c r="K145" s="8">
        <f t="shared" ref="K145:R187" si="45">ROUND(C145*25%,2)</f>
        <v>145.75</v>
      </c>
      <c r="L145" s="8">
        <f t="shared" si="45"/>
        <v>16.45</v>
      </c>
      <c r="M145" s="8">
        <f t="shared" si="45"/>
        <v>22.23</v>
      </c>
      <c r="N145" s="8">
        <f t="shared" si="45"/>
        <v>0</v>
      </c>
      <c r="O145" s="8">
        <f t="shared" si="45"/>
        <v>10.119999999999999</v>
      </c>
      <c r="P145" s="8">
        <f t="shared" si="45"/>
        <v>0.38</v>
      </c>
      <c r="Q145" s="8">
        <f t="shared" si="45"/>
        <v>18.79</v>
      </c>
      <c r="R145" s="8">
        <f t="shared" si="45"/>
        <v>1.46</v>
      </c>
    </row>
    <row r="146" spans="1:18" s="21" customFormat="1" ht="24.95" customHeight="1" x14ac:dyDescent="0.25">
      <c r="A146" s="18"/>
      <c r="B146" s="19" t="s">
        <v>118</v>
      </c>
      <c r="C146" s="20">
        <f t="shared" ref="C146:R146" si="46">+C145+C144</f>
        <v>1419.164</v>
      </c>
      <c r="D146" s="20">
        <f t="shared" si="46"/>
        <v>191.23599999999999</v>
      </c>
      <c r="E146" s="20">
        <f t="shared" si="46"/>
        <v>111.65</v>
      </c>
      <c r="F146" s="20">
        <f t="shared" si="46"/>
        <v>0</v>
      </c>
      <c r="G146" s="20">
        <f t="shared" si="46"/>
        <v>67.72399999999999</v>
      </c>
      <c r="H146" s="20">
        <f t="shared" si="46"/>
        <v>3.2759999999999998</v>
      </c>
      <c r="I146" s="20">
        <f t="shared" si="46"/>
        <v>140.47200000000001</v>
      </c>
      <c r="J146" s="20">
        <f t="shared" si="46"/>
        <v>8.5279999999999987</v>
      </c>
      <c r="K146" s="20">
        <f t="shared" si="46"/>
        <v>354.78999999999996</v>
      </c>
      <c r="L146" s="20">
        <f t="shared" si="46"/>
        <v>47.81</v>
      </c>
      <c r="M146" s="20">
        <f t="shared" si="46"/>
        <v>27.92</v>
      </c>
      <c r="N146" s="20">
        <f t="shared" si="46"/>
        <v>0</v>
      </c>
      <c r="O146" s="20">
        <f t="shared" si="46"/>
        <v>16.93</v>
      </c>
      <c r="P146" s="20">
        <f t="shared" si="46"/>
        <v>0.82000000000000006</v>
      </c>
      <c r="Q146" s="20">
        <f t="shared" si="46"/>
        <v>35.119999999999997</v>
      </c>
      <c r="R146" s="20">
        <f t="shared" si="46"/>
        <v>2.13</v>
      </c>
    </row>
    <row r="147" spans="1:18" ht="24.95" customHeight="1" x14ac:dyDescent="0.25">
      <c r="A147" s="16">
        <v>6</v>
      </c>
      <c r="B147" s="17" t="s">
        <v>120</v>
      </c>
      <c r="C147" s="8">
        <v>1248.06</v>
      </c>
      <c r="D147" s="8">
        <v>190.33999999999997</v>
      </c>
      <c r="E147" s="8">
        <v>25</v>
      </c>
      <c r="F147" s="8">
        <v>0</v>
      </c>
      <c r="G147" s="8">
        <v>88.2</v>
      </c>
      <c r="H147" s="8">
        <v>1.8</v>
      </c>
      <c r="I147" s="8">
        <v>142.80000000000001</v>
      </c>
      <c r="J147" s="9">
        <v>7.2</v>
      </c>
      <c r="K147" s="8">
        <f t="shared" si="45"/>
        <v>312.02</v>
      </c>
      <c r="L147" s="8">
        <f t="shared" si="45"/>
        <v>47.59</v>
      </c>
      <c r="M147" s="8">
        <f t="shared" si="45"/>
        <v>6.25</v>
      </c>
      <c r="N147" s="8">
        <f t="shared" si="45"/>
        <v>0</v>
      </c>
      <c r="O147" s="8">
        <f t="shared" si="45"/>
        <v>22.05</v>
      </c>
      <c r="P147" s="8">
        <f t="shared" si="45"/>
        <v>0.45</v>
      </c>
      <c r="Q147" s="8">
        <f t="shared" si="45"/>
        <v>35.700000000000003</v>
      </c>
      <c r="R147" s="8">
        <f t="shared" si="45"/>
        <v>1.8</v>
      </c>
    </row>
    <row r="148" spans="1:18" ht="37.5" customHeight="1" x14ac:dyDescent="0.25">
      <c r="A148" s="16">
        <v>8</v>
      </c>
      <c r="B148" s="17" t="s">
        <v>121</v>
      </c>
      <c r="C148" s="8">
        <v>500.54999999999995</v>
      </c>
      <c r="D148" s="8">
        <v>100.44999999999999</v>
      </c>
      <c r="E148" s="8">
        <v>8.25</v>
      </c>
      <c r="F148" s="8">
        <v>0</v>
      </c>
      <c r="G148" s="8">
        <v>28.92</v>
      </c>
      <c r="H148" s="8">
        <v>1.08</v>
      </c>
      <c r="I148" s="8">
        <v>55.68</v>
      </c>
      <c r="J148" s="9">
        <v>4.32</v>
      </c>
      <c r="K148" s="8">
        <f t="shared" si="45"/>
        <v>125.14</v>
      </c>
      <c r="L148" s="8">
        <f t="shared" si="45"/>
        <v>25.11</v>
      </c>
      <c r="M148" s="8">
        <f t="shared" si="45"/>
        <v>2.06</v>
      </c>
      <c r="N148" s="8">
        <f t="shared" si="45"/>
        <v>0</v>
      </c>
      <c r="O148" s="8">
        <f t="shared" si="45"/>
        <v>7.23</v>
      </c>
      <c r="P148" s="8">
        <f t="shared" si="45"/>
        <v>0.27</v>
      </c>
      <c r="Q148" s="8">
        <f t="shared" si="45"/>
        <v>13.92</v>
      </c>
      <c r="R148" s="8">
        <f t="shared" si="45"/>
        <v>1.08</v>
      </c>
    </row>
    <row r="149" spans="1:18" s="21" customFormat="1" ht="24.95" customHeight="1" x14ac:dyDescent="0.25">
      <c r="A149" s="18"/>
      <c r="B149" s="19" t="s">
        <v>120</v>
      </c>
      <c r="C149" s="20">
        <f t="shared" ref="C149:R149" si="47">+C148+C147</f>
        <v>1748.61</v>
      </c>
      <c r="D149" s="20">
        <f t="shared" si="47"/>
        <v>290.78999999999996</v>
      </c>
      <c r="E149" s="20">
        <f t="shared" si="47"/>
        <v>33.25</v>
      </c>
      <c r="F149" s="20">
        <f t="shared" si="47"/>
        <v>0</v>
      </c>
      <c r="G149" s="20">
        <f t="shared" si="47"/>
        <v>117.12</v>
      </c>
      <c r="H149" s="20">
        <f t="shared" si="47"/>
        <v>2.88</v>
      </c>
      <c r="I149" s="20">
        <f t="shared" si="47"/>
        <v>198.48000000000002</v>
      </c>
      <c r="J149" s="20">
        <f t="shared" si="47"/>
        <v>11.52</v>
      </c>
      <c r="K149" s="20">
        <f t="shared" si="47"/>
        <v>437.15999999999997</v>
      </c>
      <c r="L149" s="20">
        <f t="shared" si="47"/>
        <v>72.7</v>
      </c>
      <c r="M149" s="20">
        <f t="shared" si="47"/>
        <v>8.31</v>
      </c>
      <c r="N149" s="20">
        <f t="shared" si="47"/>
        <v>0</v>
      </c>
      <c r="O149" s="20">
        <f t="shared" si="47"/>
        <v>29.28</v>
      </c>
      <c r="P149" s="20">
        <f t="shared" si="47"/>
        <v>0.72</v>
      </c>
      <c r="Q149" s="20">
        <f t="shared" si="47"/>
        <v>49.620000000000005</v>
      </c>
      <c r="R149" s="20">
        <f t="shared" si="47"/>
        <v>2.88</v>
      </c>
    </row>
    <row r="150" spans="1:18" ht="24.95" customHeight="1" x14ac:dyDescent="0.25">
      <c r="A150" s="16">
        <v>9</v>
      </c>
      <c r="B150" s="17" t="s">
        <v>122</v>
      </c>
      <c r="C150" s="8">
        <v>6778.5079999999998</v>
      </c>
      <c r="D150" s="8">
        <v>1020.1799999999998</v>
      </c>
      <c r="E150" s="8">
        <v>394</v>
      </c>
      <c r="F150" s="8">
        <v>0</v>
      </c>
      <c r="G150" s="8">
        <v>239.50599999999997</v>
      </c>
      <c r="H150" s="8">
        <v>1.8000000000000007</v>
      </c>
      <c r="I150" s="8">
        <v>696</v>
      </c>
      <c r="J150" s="9">
        <v>10</v>
      </c>
      <c r="K150" s="8">
        <f t="shared" si="45"/>
        <v>1694.63</v>
      </c>
      <c r="L150" s="8">
        <f t="shared" si="45"/>
        <v>255.05</v>
      </c>
      <c r="M150" s="8">
        <f t="shared" si="45"/>
        <v>98.5</v>
      </c>
      <c r="N150" s="8">
        <f t="shared" si="45"/>
        <v>0</v>
      </c>
      <c r="O150" s="8">
        <f t="shared" si="45"/>
        <v>59.88</v>
      </c>
      <c r="P150" s="8">
        <f t="shared" si="45"/>
        <v>0.45</v>
      </c>
      <c r="Q150" s="8">
        <f t="shared" si="45"/>
        <v>174</v>
      </c>
      <c r="R150" s="8">
        <f t="shared" si="45"/>
        <v>2.5</v>
      </c>
    </row>
    <row r="151" spans="1:18" ht="47.25" customHeight="1" x14ac:dyDescent="0.25">
      <c r="A151" s="16">
        <v>10</v>
      </c>
      <c r="B151" s="17" t="s">
        <v>123</v>
      </c>
      <c r="C151" s="8">
        <v>1569.4</v>
      </c>
      <c r="D151" s="8">
        <v>395</v>
      </c>
      <c r="E151" s="8">
        <v>91</v>
      </c>
      <c r="F151" s="8">
        <v>0</v>
      </c>
      <c r="G151" s="8">
        <v>48.2</v>
      </c>
      <c r="H151" s="8">
        <v>0</v>
      </c>
      <c r="I151" s="8">
        <v>92.8</v>
      </c>
      <c r="J151" s="9">
        <v>0</v>
      </c>
      <c r="K151" s="8">
        <f t="shared" si="45"/>
        <v>392.35</v>
      </c>
      <c r="L151" s="8">
        <f t="shared" si="45"/>
        <v>98.75</v>
      </c>
      <c r="M151" s="8">
        <f t="shared" si="45"/>
        <v>22.75</v>
      </c>
      <c r="N151" s="8">
        <f t="shared" si="45"/>
        <v>0</v>
      </c>
      <c r="O151" s="8">
        <f t="shared" si="45"/>
        <v>12.05</v>
      </c>
      <c r="P151" s="8">
        <f t="shared" si="45"/>
        <v>0</v>
      </c>
      <c r="Q151" s="8">
        <f t="shared" si="45"/>
        <v>23.2</v>
      </c>
      <c r="R151" s="8">
        <f t="shared" si="45"/>
        <v>0</v>
      </c>
    </row>
    <row r="152" spans="1:18" ht="24.95" customHeight="1" x14ac:dyDescent="0.25">
      <c r="A152" s="16">
        <v>11</v>
      </c>
      <c r="B152" s="33" t="s">
        <v>124</v>
      </c>
      <c r="C152" s="8">
        <v>158.68</v>
      </c>
      <c r="D152" s="8">
        <v>35</v>
      </c>
      <c r="E152" s="8">
        <v>18.2</v>
      </c>
      <c r="F152" s="8">
        <v>0</v>
      </c>
      <c r="G152" s="8">
        <v>8.6760000000000002</v>
      </c>
      <c r="H152" s="8">
        <v>0</v>
      </c>
      <c r="I152" s="8">
        <v>13.92</v>
      </c>
      <c r="J152" s="9">
        <v>0</v>
      </c>
      <c r="K152" s="8">
        <f t="shared" si="45"/>
        <v>39.67</v>
      </c>
      <c r="L152" s="8">
        <f t="shared" si="45"/>
        <v>8.75</v>
      </c>
      <c r="M152" s="8">
        <f t="shared" si="45"/>
        <v>4.55</v>
      </c>
      <c r="N152" s="8">
        <f t="shared" si="45"/>
        <v>0</v>
      </c>
      <c r="O152" s="8">
        <f t="shared" si="45"/>
        <v>2.17</v>
      </c>
      <c r="P152" s="8">
        <f t="shared" si="45"/>
        <v>0</v>
      </c>
      <c r="Q152" s="8">
        <f t="shared" si="45"/>
        <v>3.48</v>
      </c>
      <c r="R152" s="8">
        <f t="shared" si="45"/>
        <v>0</v>
      </c>
    </row>
    <row r="153" spans="1:18" ht="41.25" customHeight="1" x14ac:dyDescent="0.25">
      <c r="A153" s="16">
        <v>12</v>
      </c>
      <c r="B153" s="33" t="s">
        <v>125</v>
      </c>
      <c r="C153" s="8">
        <v>652.47</v>
      </c>
      <c r="D153" s="8">
        <v>93</v>
      </c>
      <c r="E153" s="8">
        <v>123.923</v>
      </c>
      <c r="F153" s="8">
        <v>0</v>
      </c>
      <c r="G153" s="8">
        <v>0</v>
      </c>
      <c r="H153" s="8">
        <v>0</v>
      </c>
      <c r="I153" s="8">
        <v>75.772000000000006</v>
      </c>
      <c r="J153" s="9">
        <v>0</v>
      </c>
      <c r="K153" s="8">
        <f t="shared" si="45"/>
        <v>163.12</v>
      </c>
      <c r="L153" s="8">
        <f t="shared" si="45"/>
        <v>23.25</v>
      </c>
      <c r="M153" s="8">
        <f t="shared" si="45"/>
        <v>30.98</v>
      </c>
      <c r="N153" s="8">
        <f t="shared" si="45"/>
        <v>0</v>
      </c>
      <c r="O153" s="8">
        <f t="shared" si="45"/>
        <v>0</v>
      </c>
      <c r="P153" s="8">
        <f t="shared" si="45"/>
        <v>0</v>
      </c>
      <c r="Q153" s="8">
        <f t="shared" si="45"/>
        <v>18.940000000000001</v>
      </c>
      <c r="R153" s="8">
        <f t="shared" si="45"/>
        <v>0</v>
      </c>
    </row>
    <row r="154" spans="1:18" ht="43.5" customHeight="1" x14ac:dyDescent="0.25">
      <c r="A154" s="16">
        <v>13</v>
      </c>
      <c r="B154" s="17" t="s">
        <v>126</v>
      </c>
      <c r="C154" s="8">
        <v>193.9</v>
      </c>
      <c r="D154" s="8">
        <v>0</v>
      </c>
      <c r="E154" s="8">
        <v>18.2</v>
      </c>
      <c r="F154" s="8">
        <v>0</v>
      </c>
      <c r="G154" s="8">
        <v>9.64</v>
      </c>
      <c r="H154" s="8">
        <v>0</v>
      </c>
      <c r="I154" s="8">
        <v>18.559999999999999</v>
      </c>
      <c r="J154" s="9">
        <v>0</v>
      </c>
      <c r="K154" s="8">
        <f t="shared" si="45"/>
        <v>48.48</v>
      </c>
      <c r="L154" s="8">
        <f t="shared" si="45"/>
        <v>0</v>
      </c>
      <c r="M154" s="8">
        <f t="shared" si="45"/>
        <v>4.55</v>
      </c>
      <c r="N154" s="8">
        <f t="shared" si="45"/>
        <v>0</v>
      </c>
      <c r="O154" s="8">
        <f t="shared" si="45"/>
        <v>2.41</v>
      </c>
      <c r="P154" s="8">
        <f t="shared" si="45"/>
        <v>0</v>
      </c>
      <c r="Q154" s="8">
        <f t="shared" si="45"/>
        <v>4.6399999999999997</v>
      </c>
      <c r="R154" s="8">
        <f t="shared" si="45"/>
        <v>0</v>
      </c>
    </row>
    <row r="155" spans="1:18" ht="48" customHeight="1" x14ac:dyDescent="0.25">
      <c r="A155" s="16">
        <v>14</v>
      </c>
      <c r="B155" s="33" t="s">
        <v>127</v>
      </c>
      <c r="C155" s="8">
        <v>432</v>
      </c>
      <c r="D155" s="8">
        <v>290</v>
      </c>
      <c r="E155" s="8">
        <v>128.30000000000001</v>
      </c>
      <c r="F155" s="8">
        <v>0</v>
      </c>
      <c r="G155" s="8">
        <v>0</v>
      </c>
      <c r="H155" s="8">
        <v>0</v>
      </c>
      <c r="I155" s="8">
        <v>46.4</v>
      </c>
      <c r="J155" s="9">
        <v>0</v>
      </c>
      <c r="K155" s="8">
        <f t="shared" si="45"/>
        <v>108</v>
      </c>
      <c r="L155" s="8">
        <f t="shared" si="45"/>
        <v>72.5</v>
      </c>
      <c r="M155" s="8">
        <f t="shared" si="45"/>
        <v>32.08</v>
      </c>
      <c r="N155" s="8">
        <f t="shared" si="45"/>
        <v>0</v>
      </c>
      <c r="O155" s="8">
        <f t="shared" si="45"/>
        <v>0</v>
      </c>
      <c r="P155" s="8">
        <f t="shared" si="45"/>
        <v>0</v>
      </c>
      <c r="Q155" s="8">
        <f t="shared" si="45"/>
        <v>11.6</v>
      </c>
      <c r="R155" s="8">
        <f t="shared" si="45"/>
        <v>0</v>
      </c>
    </row>
    <row r="156" spans="1:18" ht="24.95" customHeight="1" x14ac:dyDescent="0.25">
      <c r="A156" s="16">
        <v>15</v>
      </c>
      <c r="B156" s="33" t="s">
        <v>128</v>
      </c>
      <c r="C156" s="8">
        <v>320</v>
      </c>
      <c r="D156" s="8">
        <v>450</v>
      </c>
      <c r="E156" s="8">
        <v>46.68</v>
      </c>
      <c r="F156" s="8">
        <v>0</v>
      </c>
      <c r="G156" s="8">
        <v>38.56</v>
      </c>
      <c r="H156" s="8">
        <v>0</v>
      </c>
      <c r="I156" s="8">
        <v>78.239999999999995</v>
      </c>
      <c r="J156" s="9">
        <v>0</v>
      </c>
      <c r="K156" s="8">
        <f t="shared" si="45"/>
        <v>80</v>
      </c>
      <c r="L156" s="8">
        <f t="shared" si="45"/>
        <v>112.5</v>
      </c>
      <c r="M156" s="8">
        <f t="shared" si="45"/>
        <v>11.67</v>
      </c>
      <c r="N156" s="8">
        <f t="shared" si="45"/>
        <v>0</v>
      </c>
      <c r="O156" s="8">
        <f t="shared" si="45"/>
        <v>9.64</v>
      </c>
      <c r="P156" s="8">
        <f t="shared" si="45"/>
        <v>0</v>
      </c>
      <c r="Q156" s="8">
        <f t="shared" si="45"/>
        <v>19.559999999999999</v>
      </c>
      <c r="R156" s="8">
        <f t="shared" si="45"/>
        <v>0</v>
      </c>
    </row>
    <row r="157" spans="1:18" ht="45.75" customHeight="1" x14ac:dyDescent="0.25">
      <c r="A157" s="16">
        <v>16</v>
      </c>
      <c r="B157" s="33" t="s">
        <v>129</v>
      </c>
      <c r="C157" s="8">
        <v>101.77</v>
      </c>
      <c r="D157" s="8">
        <v>57</v>
      </c>
      <c r="E157" s="8">
        <v>9.1</v>
      </c>
      <c r="F157" s="8">
        <v>0</v>
      </c>
      <c r="G157" s="8">
        <v>4.82</v>
      </c>
      <c r="H157" s="8">
        <v>0</v>
      </c>
      <c r="I157" s="8">
        <v>12.064</v>
      </c>
      <c r="J157" s="9">
        <v>0</v>
      </c>
      <c r="K157" s="8">
        <f t="shared" si="45"/>
        <v>25.44</v>
      </c>
      <c r="L157" s="8">
        <f t="shared" si="45"/>
        <v>14.25</v>
      </c>
      <c r="M157" s="8">
        <f t="shared" si="45"/>
        <v>2.2799999999999998</v>
      </c>
      <c r="N157" s="8">
        <f t="shared" si="45"/>
        <v>0</v>
      </c>
      <c r="O157" s="8">
        <f t="shared" si="45"/>
        <v>1.21</v>
      </c>
      <c r="P157" s="8">
        <f t="shared" si="45"/>
        <v>0</v>
      </c>
      <c r="Q157" s="8">
        <f t="shared" si="45"/>
        <v>3.02</v>
      </c>
      <c r="R157" s="8">
        <f t="shared" si="45"/>
        <v>0</v>
      </c>
    </row>
    <row r="158" spans="1:18" ht="24.95" customHeight="1" x14ac:dyDescent="0.25">
      <c r="A158" s="16">
        <v>17</v>
      </c>
      <c r="B158" s="8" t="s">
        <v>130</v>
      </c>
      <c r="C158" s="8">
        <v>461.71000000000009</v>
      </c>
      <c r="D158" s="8">
        <v>94</v>
      </c>
      <c r="E158" s="8">
        <v>99</v>
      </c>
      <c r="F158" s="8">
        <v>0</v>
      </c>
      <c r="G158" s="8">
        <v>38.56</v>
      </c>
      <c r="H158" s="8">
        <v>0</v>
      </c>
      <c r="I158" s="8">
        <v>72.412000000000006</v>
      </c>
      <c r="J158" s="9">
        <v>0</v>
      </c>
      <c r="K158" s="8">
        <f t="shared" si="45"/>
        <v>115.43</v>
      </c>
      <c r="L158" s="8">
        <f t="shared" si="45"/>
        <v>23.5</v>
      </c>
      <c r="M158" s="8">
        <f t="shared" si="45"/>
        <v>24.75</v>
      </c>
      <c r="N158" s="8">
        <f t="shared" si="45"/>
        <v>0</v>
      </c>
      <c r="O158" s="8">
        <f t="shared" si="45"/>
        <v>9.64</v>
      </c>
      <c r="P158" s="8">
        <f t="shared" si="45"/>
        <v>0</v>
      </c>
      <c r="Q158" s="8">
        <f t="shared" si="45"/>
        <v>18.100000000000001</v>
      </c>
      <c r="R158" s="8">
        <f t="shared" si="45"/>
        <v>0</v>
      </c>
    </row>
    <row r="159" spans="1:18" s="21" customFormat="1" ht="24.95" customHeight="1" x14ac:dyDescent="0.25">
      <c r="A159" s="18"/>
      <c r="B159" s="34" t="s">
        <v>122</v>
      </c>
      <c r="C159" s="20">
        <f t="shared" ref="C159:R159" si="48">SUM(C150:C158)</f>
        <v>10668.438</v>
      </c>
      <c r="D159" s="20">
        <f t="shared" si="48"/>
        <v>2434.1799999999998</v>
      </c>
      <c r="E159" s="20">
        <f t="shared" si="48"/>
        <v>928.40300000000002</v>
      </c>
      <c r="F159" s="20">
        <f t="shared" si="48"/>
        <v>0</v>
      </c>
      <c r="G159" s="20">
        <f t="shared" si="48"/>
        <v>387.96199999999993</v>
      </c>
      <c r="H159" s="20">
        <f t="shared" si="48"/>
        <v>1.8000000000000007</v>
      </c>
      <c r="I159" s="20">
        <f t="shared" si="48"/>
        <v>1106.1679999999999</v>
      </c>
      <c r="J159" s="20">
        <f t="shared" si="48"/>
        <v>10</v>
      </c>
      <c r="K159" s="20">
        <f t="shared" si="48"/>
        <v>2667.12</v>
      </c>
      <c r="L159" s="20">
        <f t="shared" si="48"/>
        <v>608.54999999999995</v>
      </c>
      <c r="M159" s="20">
        <f t="shared" si="48"/>
        <v>232.11</v>
      </c>
      <c r="N159" s="20">
        <f t="shared" si="48"/>
        <v>0</v>
      </c>
      <c r="O159" s="20">
        <f t="shared" si="48"/>
        <v>97</v>
      </c>
      <c r="P159" s="20">
        <f t="shared" si="48"/>
        <v>0.45</v>
      </c>
      <c r="Q159" s="20">
        <f t="shared" si="48"/>
        <v>276.53999999999996</v>
      </c>
      <c r="R159" s="20">
        <f t="shared" si="48"/>
        <v>2.5</v>
      </c>
    </row>
    <row r="160" spans="1:18" ht="24.95" customHeight="1" x14ac:dyDescent="0.25">
      <c r="A160" s="16">
        <v>18</v>
      </c>
      <c r="B160" s="17" t="s">
        <v>131</v>
      </c>
      <c r="C160" s="8">
        <v>1322.45</v>
      </c>
      <c r="D160" s="8">
        <v>155</v>
      </c>
      <c r="E160" s="8">
        <v>43.95</v>
      </c>
      <c r="F160" s="8">
        <v>0</v>
      </c>
      <c r="G160" s="8">
        <v>48.2</v>
      </c>
      <c r="H160" s="8">
        <v>0</v>
      </c>
      <c r="I160" s="8">
        <v>92.8</v>
      </c>
      <c r="J160" s="9">
        <v>1</v>
      </c>
      <c r="K160" s="8">
        <f t="shared" si="45"/>
        <v>330.61</v>
      </c>
      <c r="L160" s="8">
        <f t="shared" si="45"/>
        <v>38.75</v>
      </c>
      <c r="M160" s="8">
        <f t="shared" si="45"/>
        <v>10.99</v>
      </c>
      <c r="N160" s="8">
        <f t="shared" si="45"/>
        <v>0</v>
      </c>
      <c r="O160" s="8">
        <f t="shared" si="45"/>
        <v>12.05</v>
      </c>
      <c r="P160" s="8">
        <f t="shared" si="45"/>
        <v>0</v>
      </c>
      <c r="Q160" s="8">
        <f t="shared" si="45"/>
        <v>23.2</v>
      </c>
      <c r="R160" s="8">
        <f t="shared" si="45"/>
        <v>0.25</v>
      </c>
    </row>
    <row r="161" spans="1:18" ht="24.95" customHeight="1" x14ac:dyDescent="0.25">
      <c r="A161" s="16">
        <v>19</v>
      </c>
      <c r="B161" s="17" t="s">
        <v>132</v>
      </c>
      <c r="C161" s="8">
        <v>795</v>
      </c>
      <c r="D161" s="8">
        <v>165</v>
      </c>
      <c r="E161" s="8">
        <v>20</v>
      </c>
      <c r="F161" s="8">
        <v>0</v>
      </c>
      <c r="G161" s="8">
        <v>38.56</v>
      </c>
      <c r="H161" s="8">
        <v>0</v>
      </c>
      <c r="I161" s="8">
        <v>69.599999999999994</v>
      </c>
      <c r="J161" s="9">
        <v>5.4</v>
      </c>
      <c r="K161" s="8">
        <f t="shared" si="45"/>
        <v>198.75</v>
      </c>
      <c r="L161" s="8">
        <f t="shared" si="45"/>
        <v>41.25</v>
      </c>
      <c r="M161" s="8">
        <f t="shared" si="45"/>
        <v>5</v>
      </c>
      <c r="N161" s="8">
        <f t="shared" si="45"/>
        <v>0</v>
      </c>
      <c r="O161" s="8">
        <f t="shared" si="45"/>
        <v>9.64</v>
      </c>
      <c r="P161" s="8">
        <f t="shared" si="45"/>
        <v>0</v>
      </c>
      <c r="Q161" s="8">
        <f t="shared" si="45"/>
        <v>17.399999999999999</v>
      </c>
      <c r="R161" s="8">
        <f t="shared" si="45"/>
        <v>1.35</v>
      </c>
    </row>
    <row r="162" spans="1:18" ht="40.5" customHeight="1" x14ac:dyDescent="0.25">
      <c r="A162" s="16">
        <v>20</v>
      </c>
      <c r="B162" s="17" t="s">
        <v>133</v>
      </c>
      <c r="C162" s="8">
        <v>276.32</v>
      </c>
      <c r="D162" s="8">
        <v>21.68</v>
      </c>
      <c r="E162" s="8">
        <v>28.3</v>
      </c>
      <c r="F162" s="8">
        <v>0</v>
      </c>
      <c r="G162" s="8">
        <v>14.46</v>
      </c>
      <c r="H162" s="8">
        <v>0</v>
      </c>
      <c r="I162" s="8">
        <v>13.92</v>
      </c>
      <c r="J162" s="9">
        <v>1.08</v>
      </c>
      <c r="K162" s="8">
        <f t="shared" si="45"/>
        <v>69.08</v>
      </c>
      <c r="L162" s="8">
        <f t="shared" si="45"/>
        <v>5.42</v>
      </c>
      <c r="M162" s="8">
        <f t="shared" si="45"/>
        <v>7.08</v>
      </c>
      <c r="N162" s="8">
        <f t="shared" si="45"/>
        <v>0</v>
      </c>
      <c r="O162" s="8">
        <f t="shared" si="45"/>
        <v>3.62</v>
      </c>
      <c r="P162" s="8">
        <f t="shared" si="45"/>
        <v>0</v>
      </c>
      <c r="Q162" s="8">
        <f t="shared" si="45"/>
        <v>3.48</v>
      </c>
      <c r="R162" s="8">
        <f t="shared" si="45"/>
        <v>0.27</v>
      </c>
    </row>
    <row r="163" spans="1:18" s="21" customFormat="1" ht="24.95" customHeight="1" x14ac:dyDescent="0.25">
      <c r="A163" s="18"/>
      <c r="B163" s="19" t="s">
        <v>132</v>
      </c>
      <c r="C163" s="20">
        <f t="shared" ref="C163:R163" si="49">+C162+C161</f>
        <v>1071.32</v>
      </c>
      <c r="D163" s="20">
        <f t="shared" si="49"/>
        <v>186.68</v>
      </c>
      <c r="E163" s="20">
        <f t="shared" si="49"/>
        <v>48.3</v>
      </c>
      <c r="F163" s="20">
        <f t="shared" si="49"/>
        <v>0</v>
      </c>
      <c r="G163" s="20">
        <f t="shared" si="49"/>
        <v>53.02</v>
      </c>
      <c r="H163" s="20">
        <f t="shared" si="49"/>
        <v>0</v>
      </c>
      <c r="I163" s="20">
        <f t="shared" si="49"/>
        <v>83.52</v>
      </c>
      <c r="J163" s="20">
        <f t="shared" si="49"/>
        <v>6.48</v>
      </c>
      <c r="K163" s="20">
        <f t="shared" si="49"/>
        <v>267.83</v>
      </c>
      <c r="L163" s="20">
        <f t="shared" si="49"/>
        <v>46.67</v>
      </c>
      <c r="M163" s="20">
        <f t="shared" si="49"/>
        <v>12.08</v>
      </c>
      <c r="N163" s="20">
        <f t="shared" si="49"/>
        <v>0</v>
      </c>
      <c r="O163" s="20">
        <f t="shared" si="49"/>
        <v>13.260000000000002</v>
      </c>
      <c r="P163" s="20">
        <f t="shared" si="49"/>
        <v>0</v>
      </c>
      <c r="Q163" s="20">
        <f t="shared" si="49"/>
        <v>20.88</v>
      </c>
      <c r="R163" s="20">
        <f t="shared" si="49"/>
        <v>1.62</v>
      </c>
    </row>
    <row r="164" spans="1:18" ht="24.95" customHeight="1" x14ac:dyDescent="0.25">
      <c r="A164" s="16">
        <v>21</v>
      </c>
      <c r="B164" s="17" t="s">
        <v>134</v>
      </c>
      <c r="C164" s="8">
        <v>4523.1090000000004</v>
      </c>
      <c r="D164" s="8">
        <v>250.76999999999998</v>
      </c>
      <c r="E164" s="8">
        <v>92.95</v>
      </c>
      <c r="F164" s="8">
        <v>0</v>
      </c>
      <c r="G164" s="8">
        <v>75</v>
      </c>
      <c r="H164" s="8">
        <v>1</v>
      </c>
      <c r="I164" s="8">
        <v>632.77</v>
      </c>
      <c r="J164" s="9">
        <v>5</v>
      </c>
      <c r="K164" s="8">
        <f t="shared" si="45"/>
        <v>1130.78</v>
      </c>
      <c r="L164" s="8">
        <f t="shared" si="45"/>
        <v>62.69</v>
      </c>
      <c r="M164" s="8">
        <f t="shared" si="45"/>
        <v>23.24</v>
      </c>
      <c r="N164" s="8">
        <f t="shared" si="45"/>
        <v>0</v>
      </c>
      <c r="O164" s="8">
        <f t="shared" si="45"/>
        <v>18.75</v>
      </c>
      <c r="P164" s="8">
        <f t="shared" si="45"/>
        <v>0.25</v>
      </c>
      <c r="Q164" s="8">
        <f t="shared" si="45"/>
        <v>158.19</v>
      </c>
      <c r="R164" s="8">
        <f t="shared" si="45"/>
        <v>1.25</v>
      </c>
    </row>
    <row r="165" spans="1:18" ht="24.95" customHeight="1" x14ac:dyDescent="0.25">
      <c r="A165" s="16">
        <v>22</v>
      </c>
      <c r="B165" s="17" t="s">
        <v>135</v>
      </c>
      <c r="C165" s="8">
        <v>654.75</v>
      </c>
      <c r="D165" s="8">
        <v>190.82</v>
      </c>
      <c r="E165" s="8">
        <v>0</v>
      </c>
      <c r="F165" s="8">
        <v>0</v>
      </c>
      <c r="G165" s="8">
        <v>21</v>
      </c>
      <c r="H165" s="8">
        <v>1.44</v>
      </c>
      <c r="I165" s="8">
        <v>37</v>
      </c>
      <c r="J165" s="9">
        <v>0</v>
      </c>
      <c r="K165" s="8">
        <f t="shared" si="45"/>
        <v>163.69</v>
      </c>
      <c r="L165" s="8">
        <f t="shared" si="45"/>
        <v>47.71</v>
      </c>
      <c r="M165" s="8">
        <f t="shared" si="45"/>
        <v>0</v>
      </c>
      <c r="N165" s="8">
        <f t="shared" si="45"/>
        <v>0</v>
      </c>
      <c r="O165" s="8">
        <f t="shared" si="45"/>
        <v>5.25</v>
      </c>
      <c r="P165" s="8">
        <f t="shared" si="45"/>
        <v>0.36</v>
      </c>
      <c r="Q165" s="8">
        <f t="shared" si="45"/>
        <v>9.25</v>
      </c>
      <c r="R165" s="8">
        <f t="shared" si="45"/>
        <v>0</v>
      </c>
    </row>
    <row r="166" spans="1:18" ht="42" customHeight="1" x14ac:dyDescent="0.25">
      <c r="A166" s="16">
        <v>23</v>
      </c>
      <c r="B166" s="17" t="s">
        <v>136</v>
      </c>
      <c r="C166" s="8">
        <v>146.24599999999998</v>
      </c>
      <c r="D166" s="8">
        <v>40.483999999999995</v>
      </c>
      <c r="E166" s="8">
        <v>33.67</v>
      </c>
      <c r="F166" s="8">
        <v>0</v>
      </c>
      <c r="G166" s="8">
        <v>29.128</v>
      </c>
      <c r="H166" s="8">
        <v>0</v>
      </c>
      <c r="I166" s="8">
        <v>80.855999999999995</v>
      </c>
      <c r="J166" s="9">
        <v>0</v>
      </c>
      <c r="K166" s="8">
        <f t="shared" si="45"/>
        <v>36.56</v>
      </c>
      <c r="L166" s="8">
        <f t="shared" si="45"/>
        <v>10.119999999999999</v>
      </c>
      <c r="M166" s="8">
        <f t="shared" si="45"/>
        <v>8.42</v>
      </c>
      <c r="N166" s="8">
        <f t="shared" si="45"/>
        <v>0</v>
      </c>
      <c r="O166" s="8">
        <f t="shared" si="45"/>
        <v>7.28</v>
      </c>
      <c r="P166" s="8">
        <f t="shared" si="45"/>
        <v>0</v>
      </c>
      <c r="Q166" s="8">
        <f t="shared" si="45"/>
        <v>20.21</v>
      </c>
      <c r="R166" s="8">
        <f t="shared" si="45"/>
        <v>0</v>
      </c>
    </row>
    <row r="167" spans="1:18" s="21" customFormat="1" ht="24.95" customHeight="1" x14ac:dyDescent="0.25">
      <c r="A167" s="18"/>
      <c r="B167" s="19" t="s">
        <v>135</v>
      </c>
      <c r="C167" s="20">
        <f t="shared" ref="C167:R167" si="50">+C166+C165</f>
        <v>800.99599999999998</v>
      </c>
      <c r="D167" s="20">
        <f t="shared" si="50"/>
        <v>231.30399999999997</v>
      </c>
      <c r="E167" s="20">
        <f t="shared" si="50"/>
        <v>33.67</v>
      </c>
      <c r="F167" s="20">
        <f t="shared" si="50"/>
        <v>0</v>
      </c>
      <c r="G167" s="20">
        <f t="shared" si="50"/>
        <v>50.128</v>
      </c>
      <c r="H167" s="20">
        <f t="shared" si="50"/>
        <v>1.44</v>
      </c>
      <c r="I167" s="20">
        <f t="shared" si="50"/>
        <v>117.85599999999999</v>
      </c>
      <c r="J167" s="20">
        <f t="shared" si="50"/>
        <v>0</v>
      </c>
      <c r="K167" s="20">
        <f t="shared" si="50"/>
        <v>200.25</v>
      </c>
      <c r="L167" s="20">
        <f t="shared" si="50"/>
        <v>57.83</v>
      </c>
      <c r="M167" s="20">
        <f t="shared" si="50"/>
        <v>8.42</v>
      </c>
      <c r="N167" s="20">
        <f t="shared" si="50"/>
        <v>0</v>
      </c>
      <c r="O167" s="20">
        <f t="shared" si="50"/>
        <v>12.530000000000001</v>
      </c>
      <c r="P167" s="20">
        <f t="shared" si="50"/>
        <v>0.36</v>
      </c>
      <c r="Q167" s="20">
        <f t="shared" si="50"/>
        <v>29.46</v>
      </c>
      <c r="R167" s="20">
        <f t="shared" si="50"/>
        <v>0</v>
      </c>
    </row>
    <row r="168" spans="1:18" ht="24.95" customHeight="1" x14ac:dyDescent="0.25">
      <c r="A168" s="16">
        <v>24</v>
      </c>
      <c r="B168" s="17" t="s">
        <v>137</v>
      </c>
      <c r="C168" s="8">
        <v>659</v>
      </c>
      <c r="D168" s="8">
        <v>110.39999999999998</v>
      </c>
      <c r="E168" s="8">
        <v>78.8</v>
      </c>
      <c r="F168" s="8">
        <v>0</v>
      </c>
      <c r="G168" s="8">
        <v>57.84</v>
      </c>
      <c r="H168" s="8">
        <v>1.26</v>
      </c>
      <c r="I168" s="8">
        <v>66.759999999999991</v>
      </c>
      <c r="J168" s="9">
        <v>3.24</v>
      </c>
      <c r="K168" s="8">
        <f t="shared" si="45"/>
        <v>164.75</v>
      </c>
      <c r="L168" s="8">
        <f t="shared" si="45"/>
        <v>27.6</v>
      </c>
      <c r="M168" s="8">
        <f t="shared" si="45"/>
        <v>19.7</v>
      </c>
      <c r="N168" s="8">
        <f t="shared" si="45"/>
        <v>0</v>
      </c>
      <c r="O168" s="8">
        <f t="shared" si="45"/>
        <v>14.46</v>
      </c>
      <c r="P168" s="8">
        <f t="shared" si="45"/>
        <v>0.32</v>
      </c>
      <c r="Q168" s="8">
        <f t="shared" si="45"/>
        <v>16.690000000000001</v>
      </c>
      <c r="R168" s="8">
        <f t="shared" si="45"/>
        <v>0.81</v>
      </c>
    </row>
    <row r="169" spans="1:18" ht="24.95" customHeight="1" x14ac:dyDescent="0.25">
      <c r="A169" s="16">
        <v>25</v>
      </c>
      <c r="B169" s="17" t="s">
        <v>138</v>
      </c>
      <c r="C169" s="8">
        <v>1073.8600000000001</v>
      </c>
      <c r="D169" s="8">
        <v>240.7</v>
      </c>
      <c r="E169" s="8">
        <v>99</v>
      </c>
      <c r="F169" s="8">
        <v>0</v>
      </c>
      <c r="G169" s="8">
        <v>48.2</v>
      </c>
      <c r="H169" s="8">
        <v>0</v>
      </c>
      <c r="I169" s="8">
        <v>68.67</v>
      </c>
      <c r="J169" s="9">
        <v>1</v>
      </c>
      <c r="K169" s="8">
        <f t="shared" si="45"/>
        <v>268.47000000000003</v>
      </c>
      <c r="L169" s="8">
        <f t="shared" si="45"/>
        <v>60.18</v>
      </c>
      <c r="M169" s="8">
        <f t="shared" si="45"/>
        <v>24.75</v>
      </c>
      <c r="N169" s="8">
        <f t="shared" si="45"/>
        <v>0</v>
      </c>
      <c r="O169" s="8">
        <f t="shared" si="45"/>
        <v>12.05</v>
      </c>
      <c r="P169" s="8">
        <f t="shared" si="45"/>
        <v>0</v>
      </c>
      <c r="Q169" s="8">
        <f t="shared" si="45"/>
        <v>17.170000000000002</v>
      </c>
      <c r="R169" s="8">
        <f t="shared" si="45"/>
        <v>0.25</v>
      </c>
    </row>
    <row r="170" spans="1:18" ht="45" customHeight="1" x14ac:dyDescent="0.25">
      <c r="A170" s="16">
        <v>26</v>
      </c>
      <c r="B170" s="17" t="s">
        <v>139</v>
      </c>
      <c r="C170" s="8">
        <v>546.51</v>
      </c>
      <c r="D170" s="8">
        <v>100.5</v>
      </c>
      <c r="E170" s="8">
        <v>9.1</v>
      </c>
      <c r="F170" s="8">
        <v>0</v>
      </c>
      <c r="G170" s="8">
        <v>9.64</v>
      </c>
      <c r="H170" s="8">
        <v>0</v>
      </c>
      <c r="I170" s="8">
        <v>64.03</v>
      </c>
      <c r="J170" s="9">
        <v>1</v>
      </c>
      <c r="K170" s="8">
        <f t="shared" si="45"/>
        <v>136.63</v>
      </c>
      <c r="L170" s="8">
        <f t="shared" si="45"/>
        <v>25.13</v>
      </c>
      <c r="M170" s="8">
        <f t="shared" si="45"/>
        <v>2.2799999999999998</v>
      </c>
      <c r="N170" s="8">
        <f t="shared" si="45"/>
        <v>0</v>
      </c>
      <c r="O170" s="8">
        <f t="shared" si="45"/>
        <v>2.41</v>
      </c>
      <c r="P170" s="8">
        <f t="shared" si="45"/>
        <v>0</v>
      </c>
      <c r="Q170" s="8">
        <f t="shared" si="45"/>
        <v>16.010000000000002</v>
      </c>
      <c r="R170" s="8">
        <f t="shared" si="45"/>
        <v>0.25</v>
      </c>
    </row>
    <row r="171" spans="1:18" s="21" customFormat="1" ht="24.95" customHeight="1" x14ac:dyDescent="0.25">
      <c r="A171" s="18"/>
      <c r="B171" s="19" t="s">
        <v>138</v>
      </c>
      <c r="C171" s="20">
        <f t="shared" ref="C171:R171" si="51">+C170+C169</f>
        <v>1620.3700000000001</v>
      </c>
      <c r="D171" s="20">
        <f t="shared" si="51"/>
        <v>341.2</v>
      </c>
      <c r="E171" s="20">
        <f t="shared" si="51"/>
        <v>108.1</v>
      </c>
      <c r="F171" s="20">
        <f t="shared" si="51"/>
        <v>0</v>
      </c>
      <c r="G171" s="20">
        <f t="shared" si="51"/>
        <v>57.84</v>
      </c>
      <c r="H171" s="20">
        <f t="shared" si="51"/>
        <v>0</v>
      </c>
      <c r="I171" s="20">
        <f t="shared" si="51"/>
        <v>132.69999999999999</v>
      </c>
      <c r="J171" s="20">
        <f t="shared" si="51"/>
        <v>2</v>
      </c>
      <c r="K171" s="20">
        <f t="shared" si="51"/>
        <v>405.1</v>
      </c>
      <c r="L171" s="20">
        <f t="shared" si="51"/>
        <v>85.31</v>
      </c>
      <c r="M171" s="20">
        <f t="shared" si="51"/>
        <v>27.03</v>
      </c>
      <c r="N171" s="20">
        <f t="shared" si="51"/>
        <v>0</v>
      </c>
      <c r="O171" s="20">
        <f t="shared" si="51"/>
        <v>14.46</v>
      </c>
      <c r="P171" s="20">
        <f t="shared" si="51"/>
        <v>0</v>
      </c>
      <c r="Q171" s="20">
        <f t="shared" si="51"/>
        <v>33.180000000000007</v>
      </c>
      <c r="R171" s="20">
        <f t="shared" si="51"/>
        <v>0.5</v>
      </c>
    </row>
    <row r="172" spans="1:18" ht="44.25" customHeight="1" x14ac:dyDescent="0.25">
      <c r="A172" s="16">
        <v>27</v>
      </c>
      <c r="B172" s="17" t="s">
        <v>140</v>
      </c>
      <c r="C172" s="8">
        <v>457.613</v>
      </c>
      <c r="D172" s="8">
        <v>215.44</v>
      </c>
      <c r="E172" s="8">
        <v>50.05</v>
      </c>
      <c r="F172" s="8">
        <v>0</v>
      </c>
      <c r="G172" s="8">
        <v>24.1</v>
      </c>
      <c r="H172" s="8">
        <v>0.9</v>
      </c>
      <c r="I172" s="8">
        <v>51.04</v>
      </c>
      <c r="J172" s="9">
        <v>3.96</v>
      </c>
      <c r="K172" s="8">
        <f t="shared" si="45"/>
        <v>114.4</v>
      </c>
      <c r="L172" s="8">
        <f t="shared" si="45"/>
        <v>53.86</v>
      </c>
      <c r="M172" s="8">
        <f t="shared" si="45"/>
        <v>12.51</v>
      </c>
      <c r="N172" s="8">
        <f t="shared" si="45"/>
        <v>0</v>
      </c>
      <c r="O172" s="8">
        <f t="shared" si="45"/>
        <v>6.03</v>
      </c>
      <c r="P172" s="8">
        <f t="shared" si="45"/>
        <v>0.23</v>
      </c>
      <c r="Q172" s="8">
        <f t="shared" si="45"/>
        <v>12.76</v>
      </c>
      <c r="R172" s="8">
        <f t="shared" si="45"/>
        <v>0.99</v>
      </c>
    </row>
    <row r="173" spans="1:18" ht="24.95" customHeight="1" x14ac:dyDescent="0.25">
      <c r="A173" s="16">
        <v>28</v>
      </c>
      <c r="B173" s="17" t="s">
        <v>141</v>
      </c>
      <c r="C173" s="8">
        <v>0</v>
      </c>
      <c r="D173" s="8">
        <v>0</v>
      </c>
      <c r="E173" s="8">
        <v>779.77700000000004</v>
      </c>
      <c r="F173" s="8">
        <v>209.02999999999997</v>
      </c>
      <c r="G173" s="8">
        <v>55.5</v>
      </c>
      <c r="H173" s="8">
        <v>6.9700000000000006</v>
      </c>
      <c r="I173" s="8">
        <v>20.5</v>
      </c>
      <c r="J173" s="9">
        <v>0</v>
      </c>
      <c r="K173" s="8">
        <f t="shared" si="45"/>
        <v>0</v>
      </c>
      <c r="L173" s="8">
        <f t="shared" si="45"/>
        <v>0</v>
      </c>
      <c r="M173" s="8">
        <f t="shared" si="45"/>
        <v>194.94</v>
      </c>
      <c r="N173" s="8">
        <f t="shared" si="45"/>
        <v>52.26</v>
      </c>
      <c r="O173" s="8">
        <f t="shared" si="45"/>
        <v>13.88</v>
      </c>
      <c r="P173" s="8">
        <f t="shared" si="45"/>
        <v>1.74</v>
      </c>
      <c r="Q173" s="8">
        <f t="shared" si="45"/>
        <v>5.13</v>
      </c>
      <c r="R173" s="8">
        <f t="shared" si="45"/>
        <v>0</v>
      </c>
    </row>
    <row r="174" spans="1:18" ht="24.95" customHeight="1" x14ac:dyDescent="0.25">
      <c r="A174" s="16">
        <v>29</v>
      </c>
      <c r="B174" s="17" t="s">
        <v>142</v>
      </c>
      <c r="C174" s="8">
        <v>0</v>
      </c>
      <c r="D174" s="8">
        <v>0</v>
      </c>
      <c r="E174" s="8">
        <v>380</v>
      </c>
      <c r="F174" s="8">
        <v>90</v>
      </c>
      <c r="G174" s="8">
        <v>180</v>
      </c>
      <c r="H174" s="8">
        <v>15</v>
      </c>
      <c r="I174" s="8">
        <v>70</v>
      </c>
      <c r="J174" s="9">
        <v>10</v>
      </c>
      <c r="K174" s="8">
        <f t="shared" si="45"/>
        <v>0</v>
      </c>
      <c r="L174" s="8">
        <f t="shared" si="45"/>
        <v>0</v>
      </c>
      <c r="M174" s="8">
        <f t="shared" si="45"/>
        <v>95</v>
      </c>
      <c r="N174" s="8">
        <f t="shared" si="45"/>
        <v>22.5</v>
      </c>
      <c r="O174" s="8">
        <f t="shared" si="45"/>
        <v>45</v>
      </c>
      <c r="P174" s="8">
        <f t="shared" si="45"/>
        <v>3.75</v>
      </c>
      <c r="Q174" s="8">
        <f t="shared" si="45"/>
        <v>17.5</v>
      </c>
      <c r="R174" s="8">
        <f t="shared" si="45"/>
        <v>2.5</v>
      </c>
    </row>
    <row r="175" spans="1:18" ht="24.95" customHeight="1" x14ac:dyDescent="0.25">
      <c r="A175" s="16">
        <v>30</v>
      </c>
      <c r="B175" s="17" t="s">
        <v>143</v>
      </c>
      <c r="C175" s="8">
        <v>380</v>
      </c>
      <c r="D175" s="8">
        <v>24.35</v>
      </c>
      <c r="E175" s="8">
        <v>313</v>
      </c>
      <c r="F175" s="8">
        <v>15</v>
      </c>
      <c r="G175" s="8">
        <v>3</v>
      </c>
      <c r="H175" s="8">
        <v>2</v>
      </c>
      <c r="I175" s="8">
        <v>3</v>
      </c>
      <c r="J175" s="9">
        <v>2</v>
      </c>
      <c r="K175" s="8">
        <f t="shared" si="45"/>
        <v>95</v>
      </c>
      <c r="L175" s="8">
        <f>ROUND(D175*25%,2)-0.01</f>
        <v>6.08</v>
      </c>
      <c r="M175" s="8">
        <f>ROUND(E175*25%,2)-0.01</f>
        <v>78.239999999999995</v>
      </c>
      <c r="N175" s="8">
        <f t="shared" si="45"/>
        <v>3.75</v>
      </c>
      <c r="O175" s="8">
        <f t="shared" si="45"/>
        <v>0.75</v>
      </c>
      <c r="P175" s="8">
        <f t="shared" si="45"/>
        <v>0.5</v>
      </c>
      <c r="Q175" s="8">
        <f t="shared" si="45"/>
        <v>0.75</v>
      </c>
      <c r="R175" s="8">
        <f t="shared" si="45"/>
        <v>0.5</v>
      </c>
    </row>
    <row r="176" spans="1:18" s="21" customFormat="1" ht="24.95" customHeight="1" x14ac:dyDescent="0.25">
      <c r="A176" s="18"/>
      <c r="B176" s="19" t="s">
        <v>142</v>
      </c>
      <c r="C176" s="20">
        <f t="shared" ref="C176:R176" si="52">+C175+C174</f>
        <v>380</v>
      </c>
      <c r="D176" s="20">
        <f t="shared" si="52"/>
        <v>24.35</v>
      </c>
      <c r="E176" s="20">
        <f t="shared" si="52"/>
        <v>693</v>
      </c>
      <c r="F176" s="20">
        <f t="shared" si="52"/>
        <v>105</v>
      </c>
      <c r="G176" s="20">
        <f t="shared" si="52"/>
        <v>183</v>
      </c>
      <c r="H176" s="20">
        <f t="shared" si="52"/>
        <v>17</v>
      </c>
      <c r="I176" s="20">
        <f t="shared" si="52"/>
        <v>73</v>
      </c>
      <c r="J176" s="20">
        <f t="shared" si="52"/>
        <v>12</v>
      </c>
      <c r="K176" s="20">
        <f t="shared" si="52"/>
        <v>95</v>
      </c>
      <c r="L176" s="20">
        <f t="shared" si="52"/>
        <v>6.08</v>
      </c>
      <c r="M176" s="20">
        <f t="shared" si="52"/>
        <v>173.24</v>
      </c>
      <c r="N176" s="20">
        <f t="shared" si="52"/>
        <v>26.25</v>
      </c>
      <c r="O176" s="20">
        <f t="shared" si="52"/>
        <v>45.75</v>
      </c>
      <c r="P176" s="20">
        <f t="shared" si="52"/>
        <v>4.25</v>
      </c>
      <c r="Q176" s="20">
        <f t="shared" si="52"/>
        <v>18.25</v>
      </c>
      <c r="R176" s="20">
        <f t="shared" si="52"/>
        <v>3</v>
      </c>
    </row>
    <row r="177" spans="1:18" ht="24.95" customHeight="1" x14ac:dyDescent="0.25">
      <c r="A177" s="16">
        <v>32</v>
      </c>
      <c r="B177" s="17" t="s">
        <v>144</v>
      </c>
      <c r="C177" s="8">
        <v>0</v>
      </c>
      <c r="D177" s="8">
        <v>0</v>
      </c>
      <c r="E177" s="8">
        <v>918.9</v>
      </c>
      <c r="F177" s="8">
        <v>32.36</v>
      </c>
      <c r="G177" s="8">
        <v>151</v>
      </c>
      <c r="H177" s="8">
        <v>13.75</v>
      </c>
      <c r="I177" s="8">
        <v>0</v>
      </c>
      <c r="J177" s="9">
        <v>0</v>
      </c>
      <c r="K177" s="8">
        <f t="shared" si="45"/>
        <v>0</v>
      </c>
      <c r="L177" s="8">
        <f t="shared" si="45"/>
        <v>0</v>
      </c>
      <c r="M177" s="8">
        <f t="shared" si="45"/>
        <v>229.73</v>
      </c>
      <c r="N177" s="8">
        <f t="shared" si="45"/>
        <v>8.09</v>
      </c>
      <c r="O177" s="8">
        <f>ROUND(G177*25%,2)-0.01</f>
        <v>37.74</v>
      </c>
      <c r="P177" s="8">
        <f t="shared" si="45"/>
        <v>3.44</v>
      </c>
      <c r="Q177" s="8">
        <f t="shared" si="45"/>
        <v>0</v>
      </c>
      <c r="R177" s="8">
        <f t="shared" si="45"/>
        <v>0</v>
      </c>
    </row>
    <row r="178" spans="1:18" ht="24.95" customHeight="1" x14ac:dyDescent="0.25">
      <c r="A178" s="16">
        <v>33</v>
      </c>
      <c r="B178" s="17" t="s">
        <v>145</v>
      </c>
      <c r="C178" s="8">
        <v>1208.6400000000001</v>
      </c>
      <c r="D178" s="8">
        <v>135.63999999999999</v>
      </c>
      <c r="E178" s="8">
        <v>68.7</v>
      </c>
      <c r="F178" s="8">
        <v>0</v>
      </c>
      <c r="G178" s="8">
        <v>18.2</v>
      </c>
      <c r="H178" s="8">
        <v>0</v>
      </c>
      <c r="I178" s="8">
        <v>34.96</v>
      </c>
      <c r="J178" s="9">
        <v>1</v>
      </c>
      <c r="K178" s="8">
        <f>ROUND(C178*25%,2)-0.02</f>
        <v>302.14000000000004</v>
      </c>
      <c r="L178" s="8">
        <f>ROUND(D178*25%,2)-0.01</f>
        <v>33.9</v>
      </c>
      <c r="M178" s="8">
        <f t="shared" si="45"/>
        <v>17.18</v>
      </c>
      <c r="N178" s="8">
        <f t="shared" si="45"/>
        <v>0</v>
      </c>
      <c r="O178" s="8">
        <f t="shared" si="45"/>
        <v>4.55</v>
      </c>
      <c r="P178" s="8">
        <f t="shared" si="45"/>
        <v>0</v>
      </c>
      <c r="Q178" s="8">
        <f t="shared" si="45"/>
        <v>8.74</v>
      </c>
      <c r="R178" s="8">
        <f t="shared" si="45"/>
        <v>0.25</v>
      </c>
    </row>
    <row r="179" spans="1:18" ht="24.95" customHeight="1" x14ac:dyDescent="0.25">
      <c r="A179" s="16">
        <v>34</v>
      </c>
      <c r="B179" s="17" t="s">
        <v>146</v>
      </c>
      <c r="C179" s="8">
        <v>1017.5210000000001</v>
      </c>
      <c r="D179" s="8">
        <v>1450</v>
      </c>
      <c r="E179" s="8">
        <v>159.51</v>
      </c>
      <c r="F179" s="8">
        <v>0</v>
      </c>
      <c r="G179" s="8">
        <v>86.76</v>
      </c>
      <c r="H179" s="8">
        <v>3.24</v>
      </c>
      <c r="I179" s="8">
        <v>140.19799999999998</v>
      </c>
      <c r="J179" s="9">
        <v>6.1880000000000006</v>
      </c>
      <c r="K179" s="8">
        <f t="shared" si="45"/>
        <v>254.38</v>
      </c>
      <c r="L179" s="8">
        <f t="shared" si="45"/>
        <v>362.5</v>
      </c>
      <c r="M179" s="8">
        <f t="shared" si="45"/>
        <v>39.880000000000003</v>
      </c>
      <c r="N179" s="8">
        <f t="shared" si="45"/>
        <v>0</v>
      </c>
      <c r="O179" s="8">
        <f>ROUND(G179*25%,2)-0.01</f>
        <v>21.68</v>
      </c>
      <c r="P179" s="8">
        <f>ROUND(H179*25%,2)-0.01</f>
        <v>0.8</v>
      </c>
      <c r="Q179" s="8">
        <f t="shared" si="45"/>
        <v>35.049999999999997</v>
      </c>
      <c r="R179" s="8">
        <f t="shared" si="45"/>
        <v>1.55</v>
      </c>
    </row>
    <row r="180" spans="1:18" ht="24.95" customHeight="1" x14ac:dyDescent="0.25">
      <c r="A180" s="16">
        <v>35</v>
      </c>
      <c r="B180" s="17" t="s">
        <v>147</v>
      </c>
      <c r="C180" s="8">
        <v>698.71</v>
      </c>
      <c r="D180" s="8">
        <v>43.44</v>
      </c>
      <c r="E180" s="8">
        <v>0</v>
      </c>
      <c r="F180" s="8">
        <v>0</v>
      </c>
      <c r="G180" s="8">
        <v>56.875999999999998</v>
      </c>
      <c r="H180" s="8">
        <v>2.1240000000000001</v>
      </c>
      <c r="I180" s="8">
        <v>113.736</v>
      </c>
      <c r="J180" s="9">
        <v>4.5139999999999993</v>
      </c>
      <c r="K180" s="8">
        <f t="shared" si="45"/>
        <v>174.68</v>
      </c>
      <c r="L180" s="8">
        <f t="shared" si="45"/>
        <v>10.86</v>
      </c>
      <c r="M180" s="8">
        <f t="shared" si="45"/>
        <v>0</v>
      </c>
      <c r="N180" s="8">
        <f t="shared" si="45"/>
        <v>0</v>
      </c>
      <c r="O180" s="8">
        <f t="shared" si="45"/>
        <v>14.22</v>
      </c>
      <c r="P180" s="8">
        <f t="shared" si="45"/>
        <v>0.53</v>
      </c>
      <c r="Q180" s="8">
        <f t="shared" si="45"/>
        <v>28.43</v>
      </c>
      <c r="R180" s="8">
        <f t="shared" si="45"/>
        <v>1.1299999999999999</v>
      </c>
    </row>
    <row r="181" spans="1:18" s="21" customFormat="1" ht="24.95" customHeight="1" x14ac:dyDescent="0.25">
      <c r="A181" s="18"/>
      <c r="B181" s="19" t="s">
        <v>146</v>
      </c>
      <c r="C181" s="20">
        <f t="shared" ref="C181:R181" si="53">+C180+C179</f>
        <v>1716.2310000000002</v>
      </c>
      <c r="D181" s="20">
        <f t="shared" si="53"/>
        <v>1493.44</v>
      </c>
      <c r="E181" s="20">
        <f t="shared" si="53"/>
        <v>159.51</v>
      </c>
      <c r="F181" s="20">
        <f t="shared" si="53"/>
        <v>0</v>
      </c>
      <c r="G181" s="20">
        <f t="shared" si="53"/>
        <v>143.636</v>
      </c>
      <c r="H181" s="20">
        <f t="shared" si="53"/>
        <v>5.3640000000000008</v>
      </c>
      <c r="I181" s="20">
        <f t="shared" si="53"/>
        <v>253.93399999999997</v>
      </c>
      <c r="J181" s="20">
        <f t="shared" si="53"/>
        <v>10.702</v>
      </c>
      <c r="K181" s="20">
        <f t="shared" si="53"/>
        <v>429.06</v>
      </c>
      <c r="L181" s="20">
        <f t="shared" si="53"/>
        <v>373.36</v>
      </c>
      <c r="M181" s="20">
        <f t="shared" si="53"/>
        <v>39.880000000000003</v>
      </c>
      <c r="N181" s="20">
        <f t="shared" si="53"/>
        <v>0</v>
      </c>
      <c r="O181" s="20">
        <f t="shared" si="53"/>
        <v>35.9</v>
      </c>
      <c r="P181" s="20">
        <f t="shared" si="53"/>
        <v>1.33</v>
      </c>
      <c r="Q181" s="20">
        <f t="shared" si="53"/>
        <v>63.48</v>
      </c>
      <c r="R181" s="20">
        <f t="shared" si="53"/>
        <v>2.6799999999999997</v>
      </c>
    </row>
    <row r="182" spans="1:18" ht="42" customHeight="1" x14ac:dyDescent="0.25">
      <c r="A182" s="16">
        <v>36</v>
      </c>
      <c r="B182" s="17" t="s">
        <v>148</v>
      </c>
      <c r="C182" s="8">
        <v>901.81899999999996</v>
      </c>
      <c r="D182" s="8">
        <v>10</v>
      </c>
      <c r="E182" s="8">
        <v>99</v>
      </c>
      <c r="F182" s="8">
        <v>0</v>
      </c>
      <c r="G182" s="8">
        <v>38.56</v>
      </c>
      <c r="H182" s="8">
        <v>0</v>
      </c>
      <c r="I182" s="8">
        <v>71.92</v>
      </c>
      <c r="J182" s="9">
        <v>1</v>
      </c>
      <c r="K182" s="8">
        <f>ROUND(C182*25%,2)-0.02</f>
        <v>225.42999999999998</v>
      </c>
      <c r="L182" s="8">
        <f t="shared" si="45"/>
        <v>2.5</v>
      </c>
      <c r="M182" s="8">
        <f>ROUND(E182*25%,2)-0.02</f>
        <v>24.73</v>
      </c>
      <c r="N182" s="8">
        <f t="shared" si="45"/>
        <v>0</v>
      </c>
      <c r="O182" s="8">
        <f t="shared" si="45"/>
        <v>9.64</v>
      </c>
      <c r="P182" s="8">
        <f t="shared" si="45"/>
        <v>0</v>
      </c>
      <c r="Q182" s="8">
        <f t="shared" si="45"/>
        <v>17.98</v>
      </c>
      <c r="R182" s="8">
        <f t="shared" si="45"/>
        <v>0.25</v>
      </c>
    </row>
    <row r="183" spans="1:18" ht="25.5" customHeight="1" x14ac:dyDescent="0.25">
      <c r="A183" s="16">
        <v>37</v>
      </c>
      <c r="B183" s="17" t="s">
        <v>149</v>
      </c>
      <c r="C183" s="8">
        <v>1225</v>
      </c>
      <c r="D183" s="8">
        <v>140</v>
      </c>
      <c r="E183" s="8">
        <v>20</v>
      </c>
      <c r="F183" s="8">
        <v>0</v>
      </c>
      <c r="G183" s="8">
        <v>25</v>
      </c>
      <c r="H183" s="8">
        <v>0</v>
      </c>
      <c r="I183" s="8">
        <v>160</v>
      </c>
      <c r="J183" s="9">
        <v>5</v>
      </c>
      <c r="K183" s="8">
        <f t="shared" si="45"/>
        <v>306.25</v>
      </c>
      <c r="L183" s="8">
        <f t="shared" si="45"/>
        <v>35</v>
      </c>
      <c r="M183" s="8">
        <f t="shared" si="45"/>
        <v>5</v>
      </c>
      <c r="N183" s="8">
        <f t="shared" si="45"/>
        <v>0</v>
      </c>
      <c r="O183" s="8">
        <f t="shared" si="45"/>
        <v>6.25</v>
      </c>
      <c r="P183" s="8">
        <f t="shared" si="45"/>
        <v>0</v>
      </c>
      <c r="Q183" s="8">
        <f t="shared" si="45"/>
        <v>40</v>
      </c>
      <c r="R183" s="8">
        <f t="shared" si="45"/>
        <v>1.25</v>
      </c>
    </row>
    <row r="184" spans="1:18" ht="45" customHeight="1" x14ac:dyDescent="0.25">
      <c r="A184" s="16">
        <v>38</v>
      </c>
      <c r="B184" s="17" t="s">
        <v>150</v>
      </c>
      <c r="C184" s="8">
        <v>578.38</v>
      </c>
      <c r="D184" s="8">
        <v>50</v>
      </c>
      <c r="E184" s="8">
        <v>245</v>
      </c>
      <c r="F184" s="8">
        <v>70.55</v>
      </c>
      <c r="G184" s="8">
        <v>50</v>
      </c>
      <c r="H184" s="8">
        <v>0</v>
      </c>
      <c r="I184" s="8">
        <v>84.45</v>
      </c>
      <c r="J184" s="9">
        <v>40</v>
      </c>
      <c r="K184" s="8">
        <f t="shared" si="45"/>
        <v>144.6</v>
      </c>
      <c r="L184" s="8">
        <f t="shared" si="45"/>
        <v>12.5</v>
      </c>
      <c r="M184" s="8">
        <f t="shared" si="45"/>
        <v>61.25</v>
      </c>
      <c r="N184" s="8">
        <f t="shared" si="45"/>
        <v>17.64</v>
      </c>
      <c r="O184" s="8">
        <f t="shared" si="45"/>
        <v>12.5</v>
      </c>
      <c r="P184" s="8">
        <f t="shared" si="45"/>
        <v>0</v>
      </c>
      <c r="Q184" s="8">
        <f t="shared" si="45"/>
        <v>21.11</v>
      </c>
      <c r="R184" s="8">
        <f t="shared" si="45"/>
        <v>10</v>
      </c>
    </row>
    <row r="185" spans="1:18" s="21" customFormat="1" ht="24.95" customHeight="1" x14ac:dyDescent="0.25">
      <c r="A185" s="18"/>
      <c r="B185" s="19" t="s">
        <v>149</v>
      </c>
      <c r="C185" s="20">
        <f t="shared" ref="C185:R185" si="54">+C184+C183</f>
        <v>1803.38</v>
      </c>
      <c r="D185" s="20">
        <f t="shared" si="54"/>
        <v>190</v>
      </c>
      <c r="E185" s="20">
        <f t="shared" si="54"/>
        <v>265</v>
      </c>
      <c r="F185" s="20">
        <f t="shared" si="54"/>
        <v>70.55</v>
      </c>
      <c r="G185" s="20">
        <f t="shared" si="54"/>
        <v>75</v>
      </c>
      <c r="H185" s="20">
        <f t="shared" si="54"/>
        <v>0</v>
      </c>
      <c r="I185" s="20">
        <f t="shared" si="54"/>
        <v>244.45</v>
      </c>
      <c r="J185" s="20">
        <f t="shared" si="54"/>
        <v>45</v>
      </c>
      <c r="K185" s="20">
        <f t="shared" si="54"/>
        <v>450.85</v>
      </c>
      <c r="L185" s="20">
        <f t="shared" si="54"/>
        <v>47.5</v>
      </c>
      <c r="M185" s="20">
        <f t="shared" si="54"/>
        <v>66.25</v>
      </c>
      <c r="N185" s="20">
        <f t="shared" si="54"/>
        <v>17.64</v>
      </c>
      <c r="O185" s="20">
        <f t="shared" si="54"/>
        <v>18.75</v>
      </c>
      <c r="P185" s="20">
        <f t="shared" si="54"/>
        <v>0</v>
      </c>
      <c r="Q185" s="20">
        <f t="shared" si="54"/>
        <v>61.11</v>
      </c>
      <c r="R185" s="20">
        <f t="shared" si="54"/>
        <v>11.25</v>
      </c>
    </row>
    <row r="186" spans="1:18" s="30" customFormat="1" ht="24.95" customHeight="1" x14ac:dyDescent="0.25">
      <c r="A186" s="26" t="s">
        <v>151</v>
      </c>
      <c r="B186" s="27" t="s">
        <v>152</v>
      </c>
      <c r="C186" s="29">
        <f t="shared" ref="C186:R186" si="55">+C185+C182+C181+C178+C177+C176+C173+C172+C171+C168+C167+C164+C163+C160+C159+C149+C146+C143+C140</f>
        <v>33027.340000000004</v>
      </c>
      <c r="D186" s="29">
        <f t="shared" si="55"/>
        <v>6838.4299999999994</v>
      </c>
      <c r="E186" s="29">
        <f t="shared" si="55"/>
        <v>4597.0600000000004</v>
      </c>
      <c r="F186" s="29">
        <f t="shared" si="55"/>
        <v>416.93999999999994</v>
      </c>
      <c r="G186" s="29">
        <f t="shared" si="55"/>
        <v>1701.9500000000003</v>
      </c>
      <c r="H186" s="29">
        <f t="shared" si="55"/>
        <v>58.52</v>
      </c>
      <c r="I186" s="29">
        <f t="shared" si="55"/>
        <v>3624.73</v>
      </c>
      <c r="J186" s="29">
        <f t="shared" si="55"/>
        <v>139.02999999999997</v>
      </c>
      <c r="K186" s="29">
        <f t="shared" si="55"/>
        <v>8256.83</v>
      </c>
      <c r="L186" s="29">
        <f t="shared" si="55"/>
        <v>1709.61</v>
      </c>
      <c r="M186" s="29">
        <f t="shared" si="55"/>
        <v>1149.2700000000002</v>
      </c>
      <c r="N186" s="29">
        <f t="shared" si="55"/>
        <v>104.24000000000001</v>
      </c>
      <c r="O186" s="29">
        <f t="shared" si="55"/>
        <v>425.49</v>
      </c>
      <c r="P186" s="29">
        <f t="shared" si="55"/>
        <v>14.63</v>
      </c>
      <c r="Q186" s="29">
        <f t="shared" si="55"/>
        <v>906.18</v>
      </c>
      <c r="R186" s="29">
        <f t="shared" si="55"/>
        <v>34.759999999999991</v>
      </c>
    </row>
    <row r="187" spans="1:18" ht="24.95" customHeight="1" x14ac:dyDescent="0.25">
      <c r="A187" s="16">
        <v>1</v>
      </c>
      <c r="B187" s="17" t="s">
        <v>153</v>
      </c>
      <c r="C187" s="8">
        <v>770</v>
      </c>
      <c r="D187" s="8">
        <v>90</v>
      </c>
      <c r="E187" s="8">
        <v>0</v>
      </c>
      <c r="F187" s="8">
        <v>0</v>
      </c>
      <c r="G187" s="8">
        <v>10.42</v>
      </c>
      <c r="H187" s="8">
        <v>20</v>
      </c>
      <c r="I187" s="8">
        <v>7.36</v>
      </c>
      <c r="J187" s="9">
        <v>14.47</v>
      </c>
      <c r="K187" s="8">
        <f t="shared" si="45"/>
        <v>192.5</v>
      </c>
      <c r="L187" s="8">
        <f t="shared" si="45"/>
        <v>22.5</v>
      </c>
      <c r="M187" s="8">
        <f t="shared" si="45"/>
        <v>0</v>
      </c>
      <c r="N187" s="8">
        <f t="shared" si="45"/>
        <v>0</v>
      </c>
      <c r="O187" s="8">
        <f t="shared" si="45"/>
        <v>2.61</v>
      </c>
      <c r="P187" s="8">
        <f t="shared" si="45"/>
        <v>5</v>
      </c>
      <c r="Q187" s="8">
        <f t="shared" si="45"/>
        <v>1.84</v>
      </c>
      <c r="R187" s="8">
        <f t="shared" si="45"/>
        <v>3.62</v>
      </c>
    </row>
    <row r="188" spans="1:18" s="21" customFormat="1" ht="24.95" customHeight="1" x14ac:dyDescent="0.25">
      <c r="A188" s="18"/>
      <c r="B188" s="19" t="s">
        <v>153</v>
      </c>
      <c r="C188" s="20">
        <f t="shared" ref="C188:R188" si="56">C187</f>
        <v>770</v>
      </c>
      <c r="D188" s="20">
        <f t="shared" si="56"/>
        <v>90</v>
      </c>
      <c r="E188" s="20">
        <f t="shared" si="56"/>
        <v>0</v>
      </c>
      <c r="F188" s="20">
        <f t="shared" si="56"/>
        <v>0</v>
      </c>
      <c r="G188" s="20">
        <f t="shared" si="56"/>
        <v>10.42</v>
      </c>
      <c r="H188" s="20">
        <f t="shared" si="56"/>
        <v>20</v>
      </c>
      <c r="I188" s="20">
        <f t="shared" si="56"/>
        <v>7.36</v>
      </c>
      <c r="J188" s="20">
        <f t="shared" si="56"/>
        <v>14.47</v>
      </c>
      <c r="K188" s="20">
        <f t="shared" si="56"/>
        <v>192.5</v>
      </c>
      <c r="L188" s="20">
        <f t="shared" si="56"/>
        <v>22.5</v>
      </c>
      <c r="M188" s="20">
        <f t="shared" si="56"/>
        <v>0</v>
      </c>
      <c r="N188" s="20">
        <f t="shared" si="56"/>
        <v>0</v>
      </c>
      <c r="O188" s="20">
        <f t="shared" si="56"/>
        <v>2.61</v>
      </c>
      <c r="P188" s="20">
        <f t="shared" si="56"/>
        <v>5</v>
      </c>
      <c r="Q188" s="20">
        <f t="shared" si="56"/>
        <v>1.84</v>
      </c>
      <c r="R188" s="20">
        <f t="shared" si="56"/>
        <v>3.62</v>
      </c>
    </row>
    <row r="189" spans="1:18" ht="24.95" customHeight="1" x14ac:dyDescent="0.25">
      <c r="A189" s="16">
        <v>2</v>
      </c>
      <c r="B189" s="17" t="s">
        <v>154</v>
      </c>
      <c r="C189" s="8">
        <v>550</v>
      </c>
      <c r="D189" s="8">
        <v>280</v>
      </c>
      <c r="E189" s="8">
        <v>0</v>
      </c>
      <c r="F189" s="8">
        <v>0</v>
      </c>
      <c r="G189" s="8">
        <v>40</v>
      </c>
      <c r="H189" s="8">
        <v>2</v>
      </c>
      <c r="I189" s="8">
        <v>125</v>
      </c>
      <c r="J189" s="9">
        <v>28.55</v>
      </c>
      <c r="K189" s="8">
        <f t="shared" ref="K189:R229" si="57">ROUND(C189*25%,2)</f>
        <v>137.5</v>
      </c>
      <c r="L189" s="8">
        <f t="shared" si="57"/>
        <v>70</v>
      </c>
      <c r="M189" s="8">
        <f t="shared" si="57"/>
        <v>0</v>
      </c>
      <c r="N189" s="8">
        <f t="shared" si="57"/>
        <v>0</v>
      </c>
      <c r="O189" s="8">
        <f t="shared" si="57"/>
        <v>10</v>
      </c>
      <c r="P189" s="8">
        <f t="shared" si="57"/>
        <v>0.5</v>
      </c>
      <c r="Q189" s="8">
        <f t="shared" si="57"/>
        <v>31.25</v>
      </c>
      <c r="R189" s="8">
        <f t="shared" si="57"/>
        <v>7.14</v>
      </c>
    </row>
    <row r="190" spans="1:18" ht="24.95" customHeight="1" x14ac:dyDescent="0.25">
      <c r="A190" s="16">
        <v>3</v>
      </c>
      <c r="B190" s="17" t="s">
        <v>155</v>
      </c>
      <c r="C190" s="8">
        <v>200</v>
      </c>
      <c r="D190" s="8">
        <v>8.5</v>
      </c>
      <c r="E190" s="8">
        <v>0</v>
      </c>
      <c r="F190" s="8">
        <v>0</v>
      </c>
      <c r="G190" s="8">
        <v>0</v>
      </c>
      <c r="H190" s="8">
        <v>0</v>
      </c>
      <c r="I190" s="8">
        <v>50</v>
      </c>
      <c r="J190" s="9">
        <v>0</v>
      </c>
      <c r="K190" s="8">
        <f t="shared" si="57"/>
        <v>50</v>
      </c>
      <c r="L190" s="8">
        <f t="shared" si="57"/>
        <v>2.13</v>
      </c>
      <c r="M190" s="8">
        <f t="shared" si="57"/>
        <v>0</v>
      </c>
      <c r="N190" s="8">
        <f t="shared" si="57"/>
        <v>0</v>
      </c>
      <c r="O190" s="8">
        <f t="shared" si="57"/>
        <v>0</v>
      </c>
      <c r="P190" s="8">
        <f t="shared" si="57"/>
        <v>0</v>
      </c>
      <c r="Q190" s="8">
        <f t="shared" si="57"/>
        <v>12.5</v>
      </c>
      <c r="R190" s="8">
        <f t="shared" si="57"/>
        <v>0</v>
      </c>
    </row>
    <row r="191" spans="1:18" ht="24.95" customHeight="1" x14ac:dyDescent="0.25">
      <c r="A191" s="16">
        <v>4</v>
      </c>
      <c r="B191" s="17" t="s">
        <v>156</v>
      </c>
      <c r="C191" s="8">
        <v>120</v>
      </c>
      <c r="D191" s="8">
        <v>12</v>
      </c>
      <c r="E191" s="8">
        <v>0</v>
      </c>
      <c r="F191" s="8">
        <v>0</v>
      </c>
      <c r="G191" s="8">
        <v>0</v>
      </c>
      <c r="H191" s="8">
        <v>0</v>
      </c>
      <c r="I191" s="8">
        <v>50</v>
      </c>
      <c r="J191" s="9">
        <v>0</v>
      </c>
      <c r="K191" s="8">
        <f t="shared" si="57"/>
        <v>30</v>
      </c>
      <c r="L191" s="8">
        <f t="shared" si="57"/>
        <v>3</v>
      </c>
      <c r="M191" s="8">
        <f t="shared" si="57"/>
        <v>0</v>
      </c>
      <c r="N191" s="8">
        <f t="shared" si="57"/>
        <v>0</v>
      </c>
      <c r="O191" s="8">
        <f t="shared" si="57"/>
        <v>0</v>
      </c>
      <c r="P191" s="8">
        <f t="shared" si="57"/>
        <v>0</v>
      </c>
      <c r="Q191" s="8">
        <f t="shared" si="57"/>
        <v>12.5</v>
      </c>
      <c r="R191" s="8">
        <f t="shared" si="57"/>
        <v>0</v>
      </c>
    </row>
    <row r="192" spans="1:18" s="21" customFormat="1" ht="24.95" customHeight="1" x14ac:dyDescent="0.25">
      <c r="A192" s="18"/>
      <c r="B192" s="19" t="s">
        <v>154</v>
      </c>
      <c r="C192" s="20">
        <f t="shared" ref="C192:R192" si="58">+C191+C190+C189</f>
        <v>870</v>
      </c>
      <c r="D192" s="20">
        <f t="shared" si="58"/>
        <v>300.5</v>
      </c>
      <c r="E192" s="20">
        <f t="shared" si="58"/>
        <v>0</v>
      </c>
      <c r="F192" s="20">
        <f t="shared" si="58"/>
        <v>0</v>
      </c>
      <c r="G192" s="20">
        <f t="shared" si="58"/>
        <v>40</v>
      </c>
      <c r="H192" s="20">
        <f t="shared" si="58"/>
        <v>2</v>
      </c>
      <c r="I192" s="20">
        <f t="shared" si="58"/>
        <v>225</v>
      </c>
      <c r="J192" s="20">
        <f t="shared" si="58"/>
        <v>28.55</v>
      </c>
      <c r="K192" s="20">
        <f t="shared" si="58"/>
        <v>217.5</v>
      </c>
      <c r="L192" s="20">
        <f t="shared" si="58"/>
        <v>75.13</v>
      </c>
      <c r="M192" s="20">
        <f t="shared" si="58"/>
        <v>0</v>
      </c>
      <c r="N192" s="20">
        <f t="shared" si="58"/>
        <v>0</v>
      </c>
      <c r="O192" s="20">
        <f t="shared" si="58"/>
        <v>10</v>
      </c>
      <c r="P192" s="20">
        <f t="shared" si="58"/>
        <v>0.5</v>
      </c>
      <c r="Q192" s="20">
        <f t="shared" si="58"/>
        <v>56.25</v>
      </c>
      <c r="R192" s="20">
        <f t="shared" si="58"/>
        <v>7.14</v>
      </c>
    </row>
    <row r="193" spans="1:18" ht="24.95" customHeight="1" x14ac:dyDescent="0.25">
      <c r="A193" s="16">
        <v>5</v>
      </c>
      <c r="B193" s="17" t="s">
        <v>157</v>
      </c>
      <c r="C193" s="8">
        <v>700</v>
      </c>
      <c r="D193" s="8">
        <v>110</v>
      </c>
      <c r="E193" s="8">
        <v>4.0199999999999996</v>
      </c>
      <c r="F193" s="8">
        <v>0</v>
      </c>
      <c r="G193" s="8">
        <v>0</v>
      </c>
      <c r="H193" s="8">
        <v>15.73</v>
      </c>
      <c r="I193" s="8">
        <v>20</v>
      </c>
      <c r="J193" s="9">
        <v>0</v>
      </c>
      <c r="K193" s="8">
        <f t="shared" si="57"/>
        <v>175</v>
      </c>
      <c r="L193" s="8">
        <f t="shared" si="57"/>
        <v>27.5</v>
      </c>
      <c r="M193" s="8">
        <f t="shared" si="57"/>
        <v>1.01</v>
      </c>
      <c r="N193" s="8">
        <f t="shared" si="57"/>
        <v>0</v>
      </c>
      <c r="O193" s="8">
        <f t="shared" si="57"/>
        <v>0</v>
      </c>
      <c r="P193" s="8">
        <f t="shared" si="57"/>
        <v>3.93</v>
      </c>
      <c r="Q193" s="8">
        <f t="shared" si="57"/>
        <v>5</v>
      </c>
      <c r="R193" s="8">
        <f t="shared" si="57"/>
        <v>0</v>
      </c>
    </row>
    <row r="194" spans="1:18" ht="24.95" customHeight="1" x14ac:dyDescent="0.25">
      <c r="A194" s="16">
        <v>6</v>
      </c>
      <c r="B194" s="17" t="s">
        <v>158</v>
      </c>
      <c r="C194" s="8">
        <v>670</v>
      </c>
      <c r="D194" s="8">
        <v>131.16999999999999</v>
      </c>
      <c r="E194" s="8">
        <v>0</v>
      </c>
      <c r="F194" s="8">
        <v>0</v>
      </c>
      <c r="G194" s="8">
        <v>0</v>
      </c>
      <c r="H194" s="8">
        <v>0</v>
      </c>
      <c r="I194" s="8">
        <v>100</v>
      </c>
      <c r="J194" s="9">
        <v>17.45</v>
      </c>
      <c r="K194" s="8">
        <f t="shared" si="57"/>
        <v>167.5</v>
      </c>
      <c r="L194" s="8">
        <f t="shared" si="57"/>
        <v>32.79</v>
      </c>
      <c r="M194" s="8">
        <f t="shared" si="57"/>
        <v>0</v>
      </c>
      <c r="N194" s="8">
        <f t="shared" si="57"/>
        <v>0</v>
      </c>
      <c r="O194" s="8">
        <f t="shared" si="57"/>
        <v>0</v>
      </c>
      <c r="P194" s="8">
        <f t="shared" si="57"/>
        <v>0</v>
      </c>
      <c r="Q194" s="8">
        <f t="shared" si="57"/>
        <v>25</v>
      </c>
      <c r="R194" s="8">
        <f t="shared" si="57"/>
        <v>4.3600000000000003</v>
      </c>
    </row>
    <row r="195" spans="1:18" ht="24.95" customHeight="1" x14ac:dyDescent="0.25">
      <c r="A195" s="16">
        <v>7</v>
      </c>
      <c r="B195" s="17" t="s">
        <v>159</v>
      </c>
      <c r="C195" s="8"/>
      <c r="D195" s="8"/>
      <c r="E195" s="8"/>
      <c r="F195" s="8"/>
      <c r="G195" s="8"/>
      <c r="H195" s="8"/>
      <c r="I195" s="8"/>
      <c r="J195" s="9"/>
      <c r="K195" s="8">
        <f t="shared" si="57"/>
        <v>0</v>
      </c>
      <c r="L195" s="8">
        <f t="shared" si="57"/>
        <v>0</v>
      </c>
      <c r="M195" s="8">
        <f t="shared" si="57"/>
        <v>0</v>
      </c>
      <c r="N195" s="8">
        <f t="shared" si="57"/>
        <v>0</v>
      </c>
      <c r="O195" s="8">
        <f t="shared" si="57"/>
        <v>0</v>
      </c>
      <c r="P195" s="8">
        <f t="shared" si="57"/>
        <v>0</v>
      </c>
      <c r="Q195" s="8">
        <f t="shared" si="57"/>
        <v>0</v>
      </c>
      <c r="R195" s="8">
        <f t="shared" si="57"/>
        <v>0</v>
      </c>
    </row>
    <row r="196" spans="1:18" s="21" customFormat="1" ht="24.95" customHeight="1" x14ac:dyDescent="0.25">
      <c r="A196" s="18"/>
      <c r="B196" s="19" t="s">
        <v>158</v>
      </c>
      <c r="C196" s="20">
        <f t="shared" ref="C196:R196" si="59">+C195+C194</f>
        <v>670</v>
      </c>
      <c r="D196" s="20">
        <f t="shared" si="59"/>
        <v>131.16999999999999</v>
      </c>
      <c r="E196" s="20">
        <f t="shared" si="59"/>
        <v>0</v>
      </c>
      <c r="F196" s="20">
        <f t="shared" si="59"/>
        <v>0</v>
      </c>
      <c r="G196" s="20">
        <f t="shared" si="59"/>
        <v>0</v>
      </c>
      <c r="H196" s="20">
        <f t="shared" si="59"/>
        <v>0</v>
      </c>
      <c r="I196" s="20">
        <f t="shared" si="59"/>
        <v>100</v>
      </c>
      <c r="J196" s="20">
        <f t="shared" si="59"/>
        <v>17.45</v>
      </c>
      <c r="K196" s="20">
        <f t="shared" si="59"/>
        <v>167.5</v>
      </c>
      <c r="L196" s="20">
        <f t="shared" si="59"/>
        <v>32.79</v>
      </c>
      <c r="M196" s="20">
        <f t="shared" si="59"/>
        <v>0</v>
      </c>
      <c r="N196" s="20">
        <f t="shared" si="59"/>
        <v>0</v>
      </c>
      <c r="O196" s="20">
        <f t="shared" si="59"/>
        <v>0</v>
      </c>
      <c r="P196" s="20">
        <f t="shared" si="59"/>
        <v>0</v>
      </c>
      <c r="Q196" s="20">
        <f t="shared" si="59"/>
        <v>25</v>
      </c>
      <c r="R196" s="20">
        <f t="shared" si="59"/>
        <v>4.3600000000000003</v>
      </c>
    </row>
    <row r="197" spans="1:18" ht="24.95" customHeight="1" x14ac:dyDescent="0.25">
      <c r="A197" s="16">
        <v>8</v>
      </c>
      <c r="B197" s="17" t="s">
        <v>160</v>
      </c>
      <c r="C197" s="8"/>
      <c r="D197" s="8"/>
      <c r="E197" s="8"/>
      <c r="F197" s="8"/>
      <c r="G197" s="8"/>
      <c r="H197" s="8"/>
      <c r="I197" s="8"/>
      <c r="J197" s="9"/>
      <c r="K197" s="8">
        <f t="shared" si="57"/>
        <v>0</v>
      </c>
      <c r="L197" s="8">
        <f t="shared" si="57"/>
        <v>0</v>
      </c>
      <c r="M197" s="8">
        <f t="shared" si="57"/>
        <v>0</v>
      </c>
      <c r="N197" s="8">
        <f t="shared" si="57"/>
        <v>0</v>
      </c>
      <c r="O197" s="8">
        <f t="shared" si="57"/>
        <v>0</v>
      </c>
      <c r="P197" s="8">
        <f t="shared" si="57"/>
        <v>0</v>
      </c>
      <c r="Q197" s="8">
        <f t="shared" si="57"/>
        <v>0</v>
      </c>
      <c r="R197" s="8">
        <f t="shared" si="57"/>
        <v>0</v>
      </c>
    </row>
    <row r="198" spans="1:18" ht="24.95" customHeight="1" x14ac:dyDescent="0.25">
      <c r="A198" s="16">
        <v>9</v>
      </c>
      <c r="B198" s="17" t="s">
        <v>161</v>
      </c>
      <c r="C198" s="8"/>
      <c r="D198" s="8"/>
      <c r="E198" s="8"/>
      <c r="F198" s="8"/>
      <c r="G198" s="8"/>
      <c r="H198" s="8"/>
      <c r="I198" s="8"/>
      <c r="J198" s="9"/>
      <c r="K198" s="8">
        <f t="shared" si="57"/>
        <v>0</v>
      </c>
      <c r="L198" s="8">
        <f t="shared" si="57"/>
        <v>0</v>
      </c>
      <c r="M198" s="8">
        <f t="shared" si="57"/>
        <v>0</v>
      </c>
      <c r="N198" s="8">
        <f t="shared" si="57"/>
        <v>0</v>
      </c>
      <c r="O198" s="8">
        <f t="shared" si="57"/>
        <v>0</v>
      </c>
      <c r="P198" s="8">
        <f t="shared" si="57"/>
        <v>0</v>
      </c>
      <c r="Q198" s="8">
        <f t="shared" si="57"/>
        <v>0</v>
      </c>
      <c r="R198" s="8">
        <f t="shared" si="57"/>
        <v>0</v>
      </c>
    </row>
    <row r="199" spans="1:18" ht="24.95" customHeight="1" x14ac:dyDescent="0.25">
      <c r="A199" s="16">
        <v>10</v>
      </c>
      <c r="B199" s="17" t="s">
        <v>162</v>
      </c>
      <c r="C199" s="8"/>
      <c r="D199" s="8"/>
      <c r="E199" s="8"/>
      <c r="F199" s="8"/>
      <c r="G199" s="8"/>
      <c r="H199" s="8"/>
      <c r="I199" s="8"/>
      <c r="J199" s="9"/>
      <c r="K199" s="8">
        <f t="shared" si="57"/>
        <v>0</v>
      </c>
      <c r="L199" s="8">
        <f t="shared" si="57"/>
        <v>0</v>
      </c>
      <c r="M199" s="8">
        <f t="shared" si="57"/>
        <v>0</v>
      </c>
      <c r="N199" s="8">
        <f t="shared" si="57"/>
        <v>0</v>
      </c>
      <c r="O199" s="8">
        <f t="shared" si="57"/>
        <v>0</v>
      </c>
      <c r="P199" s="8">
        <f t="shared" si="57"/>
        <v>0</v>
      </c>
      <c r="Q199" s="8">
        <f t="shared" si="57"/>
        <v>0</v>
      </c>
      <c r="R199" s="8">
        <f t="shared" si="57"/>
        <v>0</v>
      </c>
    </row>
    <row r="200" spans="1:18" ht="24.95" customHeight="1" x14ac:dyDescent="0.25">
      <c r="A200" s="16">
        <v>11</v>
      </c>
      <c r="B200" s="17" t="s">
        <v>163</v>
      </c>
      <c r="C200" s="8"/>
      <c r="D200" s="8"/>
      <c r="E200" s="8"/>
      <c r="F200" s="8"/>
      <c r="G200" s="8"/>
      <c r="H200" s="8"/>
      <c r="I200" s="8"/>
      <c r="J200" s="9"/>
      <c r="K200" s="8">
        <f t="shared" si="57"/>
        <v>0</v>
      </c>
      <c r="L200" s="8">
        <f t="shared" si="57"/>
        <v>0</v>
      </c>
      <c r="M200" s="8">
        <f t="shared" si="57"/>
        <v>0</v>
      </c>
      <c r="N200" s="8">
        <f t="shared" si="57"/>
        <v>0</v>
      </c>
      <c r="O200" s="8">
        <f t="shared" si="57"/>
        <v>0</v>
      </c>
      <c r="P200" s="8">
        <f t="shared" si="57"/>
        <v>0</v>
      </c>
      <c r="Q200" s="8">
        <f t="shared" si="57"/>
        <v>0</v>
      </c>
      <c r="R200" s="8">
        <f t="shared" si="57"/>
        <v>0</v>
      </c>
    </row>
    <row r="201" spans="1:18" ht="24.95" customHeight="1" x14ac:dyDescent="0.25">
      <c r="A201" s="16">
        <v>12</v>
      </c>
      <c r="B201" s="17" t="s">
        <v>164</v>
      </c>
      <c r="C201" s="8"/>
      <c r="D201" s="8"/>
      <c r="E201" s="8"/>
      <c r="F201" s="8"/>
      <c r="G201" s="8"/>
      <c r="H201" s="8"/>
      <c r="I201" s="8"/>
      <c r="J201" s="8"/>
      <c r="K201" s="8">
        <f t="shared" si="57"/>
        <v>0</v>
      </c>
      <c r="L201" s="8">
        <f t="shared" si="57"/>
        <v>0</v>
      </c>
      <c r="M201" s="8">
        <f t="shared" si="57"/>
        <v>0</v>
      </c>
      <c r="N201" s="8">
        <f t="shared" si="57"/>
        <v>0</v>
      </c>
      <c r="O201" s="8">
        <f t="shared" si="57"/>
        <v>0</v>
      </c>
      <c r="P201" s="8">
        <f t="shared" si="57"/>
        <v>0</v>
      </c>
      <c r="Q201" s="8">
        <f t="shared" si="57"/>
        <v>0</v>
      </c>
      <c r="R201" s="8">
        <f t="shared" si="57"/>
        <v>0</v>
      </c>
    </row>
    <row r="202" spans="1:18" ht="24.95" customHeight="1" x14ac:dyDescent="0.25">
      <c r="A202" s="16">
        <v>13</v>
      </c>
      <c r="B202" s="17" t="s">
        <v>165</v>
      </c>
      <c r="C202" s="8"/>
      <c r="D202" s="8"/>
      <c r="E202" s="8"/>
      <c r="F202" s="8"/>
      <c r="G202" s="8"/>
      <c r="H202" s="8"/>
      <c r="I202" s="8"/>
      <c r="J202" s="9"/>
      <c r="K202" s="8">
        <f t="shared" si="57"/>
        <v>0</v>
      </c>
      <c r="L202" s="8">
        <f t="shared" si="57"/>
        <v>0</v>
      </c>
      <c r="M202" s="8">
        <f t="shared" si="57"/>
        <v>0</v>
      </c>
      <c r="N202" s="8">
        <f t="shared" si="57"/>
        <v>0</v>
      </c>
      <c r="O202" s="8">
        <f t="shared" si="57"/>
        <v>0</v>
      </c>
      <c r="P202" s="8">
        <f t="shared" si="57"/>
        <v>0</v>
      </c>
      <c r="Q202" s="8">
        <f t="shared" si="57"/>
        <v>0</v>
      </c>
      <c r="R202" s="8">
        <f t="shared" si="57"/>
        <v>0</v>
      </c>
    </row>
    <row r="203" spans="1:18" ht="24.95" customHeight="1" x14ac:dyDescent="0.25">
      <c r="A203" s="16">
        <v>14</v>
      </c>
      <c r="B203" s="17" t="s">
        <v>166</v>
      </c>
      <c r="C203" s="8"/>
      <c r="D203" s="8"/>
      <c r="E203" s="8"/>
      <c r="F203" s="8"/>
      <c r="G203" s="8"/>
      <c r="H203" s="8"/>
      <c r="I203" s="8"/>
      <c r="J203" s="9"/>
      <c r="K203" s="8">
        <f t="shared" si="57"/>
        <v>0</v>
      </c>
      <c r="L203" s="8">
        <f t="shared" si="57"/>
        <v>0</v>
      </c>
      <c r="M203" s="8">
        <f t="shared" si="57"/>
        <v>0</v>
      </c>
      <c r="N203" s="8">
        <f t="shared" si="57"/>
        <v>0</v>
      </c>
      <c r="O203" s="8">
        <f t="shared" si="57"/>
        <v>0</v>
      </c>
      <c r="P203" s="8">
        <f t="shared" si="57"/>
        <v>0</v>
      </c>
      <c r="Q203" s="8">
        <f t="shared" si="57"/>
        <v>0</v>
      </c>
      <c r="R203" s="8">
        <f t="shared" si="57"/>
        <v>0</v>
      </c>
    </row>
    <row r="204" spans="1:18" ht="24.95" customHeight="1" x14ac:dyDescent="0.25">
      <c r="A204" s="16">
        <v>15</v>
      </c>
      <c r="B204" s="17" t="s">
        <v>167</v>
      </c>
      <c r="C204" s="8"/>
      <c r="D204" s="8"/>
      <c r="E204" s="8"/>
      <c r="F204" s="8"/>
      <c r="G204" s="8"/>
      <c r="H204" s="8"/>
      <c r="I204" s="8"/>
      <c r="J204" s="8"/>
      <c r="K204" s="8">
        <f t="shared" si="57"/>
        <v>0</v>
      </c>
      <c r="L204" s="8">
        <f t="shared" si="57"/>
        <v>0</v>
      </c>
      <c r="M204" s="8">
        <f t="shared" si="57"/>
        <v>0</v>
      </c>
      <c r="N204" s="8">
        <f t="shared" si="57"/>
        <v>0</v>
      </c>
      <c r="O204" s="8">
        <f t="shared" si="57"/>
        <v>0</v>
      </c>
      <c r="P204" s="8">
        <f t="shared" si="57"/>
        <v>0</v>
      </c>
      <c r="Q204" s="8">
        <f t="shared" si="57"/>
        <v>0</v>
      </c>
      <c r="R204" s="8">
        <f t="shared" si="57"/>
        <v>0</v>
      </c>
    </row>
    <row r="205" spans="1:18" ht="24.95" customHeight="1" x14ac:dyDescent="0.25">
      <c r="A205" s="16">
        <v>16</v>
      </c>
      <c r="B205" s="17" t="s">
        <v>168</v>
      </c>
      <c r="C205" s="8"/>
      <c r="D205" s="8"/>
      <c r="E205" s="8"/>
      <c r="F205" s="8"/>
      <c r="G205" s="8"/>
      <c r="H205" s="8"/>
      <c r="I205" s="8"/>
      <c r="J205" s="9"/>
      <c r="K205" s="8">
        <f t="shared" si="57"/>
        <v>0</v>
      </c>
      <c r="L205" s="8">
        <f t="shared" si="57"/>
        <v>0</v>
      </c>
      <c r="M205" s="8">
        <f t="shared" si="57"/>
        <v>0</v>
      </c>
      <c r="N205" s="8">
        <f t="shared" si="57"/>
        <v>0</v>
      </c>
      <c r="O205" s="8">
        <f t="shared" si="57"/>
        <v>0</v>
      </c>
      <c r="P205" s="8">
        <f t="shared" si="57"/>
        <v>0</v>
      </c>
      <c r="Q205" s="8">
        <f t="shared" si="57"/>
        <v>0</v>
      </c>
      <c r="R205" s="8">
        <f t="shared" si="57"/>
        <v>0</v>
      </c>
    </row>
    <row r="206" spans="1:18" s="21" customFormat="1" ht="24.95" customHeight="1" x14ac:dyDescent="0.25">
      <c r="A206" s="18"/>
      <c r="B206" s="19" t="s">
        <v>163</v>
      </c>
      <c r="C206" s="20">
        <f t="shared" ref="C206:R206" si="60">SUM(C200:C205)</f>
        <v>0</v>
      </c>
      <c r="D206" s="20">
        <f t="shared" si="60"/>
        <v>0</v>
      </c>
      <c r="E206" s="20">
        <f t="shared" si="60"/>
        <v>0</v>
      </c>
      <c r="F206" s="20">
        <f t="shared" si="60"/>
        <v>0</v>
      </c>
      <c r="G206" s="20">
        <f t="shared" si="60"/>
        <v>0</v>
      </c>
      <c r="H206" s="20">
        <f t="shared" si="60"/>
        <v>0</v>
      </c>
      <c r="I206" s="20">
        <f t="shared" si="60"/>
        <v>0</v>
      </c>
      <c r="J206" s="20">
        <f t="shared" si="60"/>
        <v>0</v>
      </c>
      <c r="K206" s="20">
        <f t="shared" si="60"/>
        <v>0</v>
      </c>
      <c r="L206" s="20">
        <f t="shared" si="60"/>
        <v>0</v>
      </c>
      <c r="M206" s="20">
        <f t="shared" si="60"/>
        <v>0</v>
      </c>
      <c r="N206" s="20">
        <f t="shared" si="60"/>
        <v>0</v>
      </c>
      <c r="O206" s="20">
        <f t="shared" si="60"/>
        <v>0</v>
      </c>
      <c r="P206" s="20">
        <f t="shared" si="60"/>
        <v>0</v>
      </c>
      <c r="Q206" s="20">
        <f t="shared" si="60"/>
        <v>0</v>
      </c>
      <c r="R206" s="20">
        <f t="shared" si="60"/>
        <v>0</v>
      </c>
    </row>
    <row r="207" spans="1:18" ht="24.95" customHeight="1" x14ac:dyDescent="0.25">
      <c r="A207" s="16">
        <v>17</v>
      </c>
      <c r="B207" s="17" t="s">
        <v>169</v>
      </c>
      <c r="C207" s="8"/>
      <c r="D207" s="8"/>
      <c r="E207" s="8"/>
      <c r="F207" s="8"/>
      <c r="G207" s="8"/>
      <c r="H207" s="8"/>
      <c r="I207" s="8"/>
      <c r="J207" s="9"/>
      <c r="K207" s="8">
        <f t="shared" si="57"/>
        <v>0</v>
      </c>
      <c r="L207" s="8">
        <f t="shared" si="57"/>
        <v>0</v>
      </c>
      <c r="M207" s="8">
        <f t="shared" si="57"/>
        <v>0</v>
      </c>
      <c r="N207" s="8">
        <f t="shared" si="57"/>
        <v>0</v>
      </c>
      <c r="O207" s="8">
        <f t="shared" si="57"/>
        <v>0</v>
      </c>
      <c r="P207" s="8">
        <f t="shared" si="57"/>
        <v>0</v>
      </c>
      <c r="Q207" s="8">
        <f t="shared" si="57"/>
        <v>0</v>
      </c>
      <c r="R207" s="8">
        <f t="shared" si="57"/>
        <v>0</v>
      </c>
    </row>
    <row r="208" spans="1:18" ht="24.95" customHeight="1" x14ac:dyDescent="0.25">
      <c r="A208" s="16">
        <v>18</v>
      </c>
      <c r="B208" s="17" t="s">
        <v>170</v>
      </c>
      <c r="C208" s="8"/>
      <c r="D208" s="8"/>
      <c r="E208" s="8"/>
      <c r="F208" s="8"/>
      <c r="G208" s="8"/>
      <c r="H208" s="8"/>
      <c r="I208" s="8"/>
      <c r="J208" s="9"/>
      <c r="K208" s="8">
        <f t="shared" si="57"/>
        <v>0</v>
      </c>
      <c r="L208" s="8">
        <f t="shared" si="57"/>
        <v>0</v>
      </c>
      <c r="M208" s="8">
        <f t="shared" si="57"/>
        <v>0</v>
      </c>
      <c r="N208" s="8">
        <f t="shared" si="57"/>
        <v>0</v>
      </c>
      <c r="O208" s="8">
        <f t="shared" si="57"/>
        <v>0</v>
      </c>
      <c r="P208" s="8">
        <f t="shared" si="57"/>
        <v>0</v>
      </c>
      <c r="Q208" s="8">
        <f t="shared" si="57"/>
        <v>0</v>
      </c>
      <c r="R208" s="8">
        <f t="shared" si="57"/>
        <v>0</v>
      </c>
    </row>
    <row r="209" spans="1:18" ht="24.95" customHeight="1" x14ac:dyDescent="0.25">
      <c r="A209" s="16">
        <v>19</v>
      </c>
      <c r="B209" s="17" t="s">
        <v>171</v>
      </c>
      <c r="C209" s="8"/>
      <c r="D209" s="8"/>
      <c r="E209" s="8"/>
      <c r="F209" s="8"/>
      <c r="G209" s="8"/>
      <c r="H209" s="8"/>
      <c r="I209" s="8"/>
      <c r="J209" s="9"/>
      <c r="K209" s="8">
        <f t="shared" si="57"/>
        <v>0</v>
      </c>
      <c r="L209" s="8">
        <f t="shared" si="57"/>
        <v>0</v>
      </c>
      <c r="M209" s="8">
        <f t="shared" si="57"/>
        <v>0</v>
      </c>
      <c r="N209" s="8">
        <f t="shared" si="57"/>
        <v>0</v>
      </c>
      <c r="O209" s="8">
        <f t="shared" si="57"/>
        <v>0</v>
      </c>
      <c r="P209" s="8">
        <f t="shared" si="57"/>
        <v>0</v>
      </c>
      <c r="Q209" s="8">
        <f t="shared" si="57"/>
        <v>0</v>
      </c>
      <c r="R209" s="8">
        <f t="shared" si="57"/>
        <v>0</v>
      </c>
    </row>
    <row r="210" spans="1:18" s="21" customFormat="1" ht="24.95" customHeight="1" x14ac:dyDescent="0.25">
      <c r="A210" s="18"/>
      <c r="B210" s="19" t="s">
        <v>170</v>
      </c>
      <c r="C210" s="20">
        <f t="shared" ref="C210:R210" si="61">+C209+C208</f>
        <v>0</v>
      </c>
      <c r="D210" s="20">
        <f t="shared" si="61"/>
        <v>0</v>
      </c>
      <c r="E210" s="20">
        <f t="shared" si="61"/>
        <v>0</v>
      </c>
      <c r="F210" s="20">
        <f t="shared" si="61"/>
        <v>0</v>
      </c>
      <c r="G210" s="20">
        <f t="shared" si="61"/>
        <v>0</v>
      </c>
      <c r="H210" s="20">
        <f t="shared" si="61"/>
        <v>0</v>
      </c>
      <c r="I210" s="20">
        <f t="shared" si="61"/>
        <v>0</v>
      </c>
      <c r="J210" s="20">
        <f t="shared" si="61"/>
        <v>0</v>
      </c>
      <c r="K210" s="20">
        <f t="shared" si="61"/>
        <v>0</v>
      </c>
      <c r="L210" s="20">
        <f t="shared" si="61"/>
        <v>0</v>
      </c>
      <c r="M210" s="20">
        <f t="shared" si="61"/>
        <v>0</v>
      </c>
      <c r="N210" s="20">
        <f t="shared" si="61"/>
        <v>0</v>
      </c>
      <c r="O210" s="20">
        <f t="shared" si="61"/>
        <v>0</v>
      </c>
      <c r="P210" s="20">
        <f t="shared" si="61"/>
        <v>0</v>
      </c>
      <c r="Q210" s="20">
        <f t="shared" si="61"/>
        <v>0</v>
      </c>
      <c r="R210" s="20">
        <f t="shared" si="61"/>
        <v>0</v>
      </c>
    </row>
    <row r="211" spans="1:18" ht="24.95" customHeight="1" x14ac:dyDescent="0.25">
      <c r="A211" s="16">
        <v>20</v>
      </c>
      <c r="B211" s="17" t="s">
        <v>172</v>
      </c>
      <c r="C211" s="8"/>
      <c r="D211" s="8"/>
      <c r="E211" s="8"/>
      <c r="F211" s="8"/>
      <c r="G211" s="8"/>
      <c r="H211" s="8"/>
      <c r="I211" s="8"/>
      <c r="J211" s="9"/>
      <c r="K211" s="8">
        <f t="shared" si="57"/>
        <v>0</v>
      </c>
      <c r="L211" s="8">
        <f t="shared" si="57"/>
        <v>0</v>
      </c>
      <c r="M211" s="8">
        <f t="shared" si="57"/>
        <v>0</v>
      </c>
      <c r="N211" s="8">
        <f t="shared" si="57"/>
        <v>0</v>
      </c>
      <c r="O211" s="8">
        <f t="shared" si="57"/>
        <v>0</v>
      </c>
      <c r="P211" s="8">
        <f t="shared" si="57"/>
        <v>0</v>
      </c>
      <c r="Q211" s="8">
        <f t="shared" si="57"/>
        <v>0</v>
      </c>
      <c r="R211" s="8">
        <f t="shared" si="57"/>
        <v>0</v>
      </c>
    </row>
    <row r="212" spans="1:18" ht="24.95" customHeight="1" x14ac:dyDescent="0.25">
      <c r="A212" s="16">
        <v>21</v>
      </c>
      <c r="B212" s="17" t="s">
        <v>173</v>
      </c>
      <c r="C212" s="8"/>
      <c r="D212" s="8"/>
      <c r="E212" s="8"/>
      <c r="F212" s="8"/>
      <c r="G212" s="8"/>
      <c r="H212" s="8"/>
      <c r="I212" s="8"/>
      <c r="J212" s="8"/>
      <c r="K212" s="8">
        <f t="shared" si="57"/>
        <v>0</v>
      </c>
      <c r="L212" s="8">
        <f t="shared" si="57"/>
        <v>0</v>
      </c>
      <c r="M212" s="8">
        <f t="shared" si="57"/>
        <v>0</v>
      </c>
      <c r="N212" s="8">
        <f t="shared" si="57"/>
        <v>0</v>
      </c>
      <c r="O212" s="8">
        <f t="shared" si="57"/>
        <v>0</v>
      </c>
      <c r="P212" s="8">
        <f t="shared" si="57"/>
        <v>0</v>
      </c>
      <c r="Q212" s="8">
        <f t="shared" si="57"/>
        <v>0</v>
      </c>
      <c r="R212" s="8">
        <f t="shared" si="57"/>
        <v>0</v>
      </c>
    </row>
    <row r="213" spans="1:18" ht="24.95" customHeight="1" x14ac:dyDescent="0.25">
      <c r="A213" s="16">
        <v>22</v>
      </c>
      <c r="B213" s="17" t="s">
        <v>174</v>
      </c>
      <c r="C213" s="8"/>
      <c r="D213" s="8"/>
      <c r="E213" s="8"/>
      <c r="F213" s="8"/>
      <c r="G213" s="8"/>
      <c r="H213" s="8"/>
      <c r="I213" s="8"/>
      <c r="J213" s="9"/>
      <c r="K213" s="8">
        <f t="shared" si="57"/>
        <v>0</v>
      </c>
      <c r="L213" s="8">
        <f t="shared" si="57"/>
        <v>0</v>
      </c>
      <c r="M213" s="8">
        <f t="shared" si="57"/>
        <v>0</v>
      </c>
      <c r="N213" s="8">
        <f t="shared" si="57"/>
        <v>0</v>
      </c>
      <c r="O213" s="8">
        <f t="shared" si="57"/>
        <v>0</v>
      </c>
      <c r="P213" s="8">
        <f t="shared" si="57"/>
        <v>0</v>
      </c>
      <c r="Q213" s="8">
        <f t="shared" si="57"/>
        <v>0</v>
      </c>
      <c r="R213" s="8">
        <f t="shared" si="57"/>
        <v>0</v>
      </c>
    </row>
    <row r="214" spans="1:18" s="21" customFormat="1" ht="24.95" customHeight="1" x14ac:dyDescent="0.25">
      <c r="A214" s="18"/>
      <c r="B214" s="19" t="s">
        <v>172</v>
      </c>
      <c r="C214" s="20">
        <f t="shared" ref="C214:R214" si="62">+C213+C212+C211</f>
        <v>0</v>
      </c>
      <c r="D214" s="20">
        <f t="shared" si="62"/>
        <v>0</v>
      </c>
      <c r="E214" s="20">
        <f t="shared" si="62"/>
        <v>0</v>
      </c>
      <c r="F214" s="20">
        <f t="shared" si="62"/>
        <v>0</v>
      </c>
      <c r="G214" s="20">
        <f t="shared" si="62"/>
        <v>0</v>
      </c>
      <c r="H214" s="20">
        <f t="shared" si="62"/>
        <v>0</v>
      </c>
      <c r="I214" s="20">
        <f t="shared" si="62"/>
        <v>0</v>
      </c>
      <c r="J214" s="20">
        <f t="shared" si="62"/>
        <v>0</v>
      </c>
      <c r="K214" s="20">
        <f t="shared" si="62"/>
        <v>0</v>
      </c>
      <c r="L214" s="20">
        <f t="shared" si="62"/>
        <v>0</v>
      </c>
      <c r="M214" s="20">
        <f t="shared" si="62"/>
        <v>0</v>
      </c>
      <c r="N214" s="20">
        <f t="shared" si="62"/>
        <v>0</v>
      </c>
      <c r="O214" s="20">
        <f t="shared" si="62"/>
        <v>0</v>
      </c>
      <c r="P214" s="20">
        <f t="shared" si="62"/>
        <v>0</v>
      </c>
      <c r="Q214" s="20">
        <f t="shared" si="62"/>
        <v>0</v>
      </c>
      <c r="R214" s="20">
        <f t="shared" si="62"/>
        <v>0</v>
      </c>
    </row>
    <row r="215" spans="1:18" ht="47.25" customHeight="1" x14ac:dyDescent="0.25">
      <c r="A215" s="16">
        <v>23</v>
      </c>
      <c r="B215" s="17" t="s">
        <v>175</v>
      </c>
      <c r="C215" s="8"/>
      <c r="D215" s="8"/>
      <c r="E215" s="8"/>
      <c r="F215" s="8"/>
      <c r="G215" s="8"/>
      <c r="H215" s="8"/>
      <c r="I215" s="8"/>
      <c r="J215" s="9"/>
      <c r="K215" s="8">
        <f t="shared" si="57"/>
        <v>0</v>
      </c>
      <c r="L215" s="8">
        <f t="shared" si="57"/>
        <v>0</v>
      </c>
      <c r="M215" s="8">
        <f t="shared" si="57"/>
        <v>0</v>
      </c>
      <c r="N215" s="8">
        <f t="shared" si="57"/>
        <v>0</v>
      </c>
      <c r="O215" s="8">
        <f t="shared" si="57"/>
        <v>0</v>
      </c>
      <c r="P215" s="8">
        <f t="shared" si="57"/>
        <v>0</v>
      </c>
      <c r="Q215" s="8">
        <f t="shared" si="57"/>
        <v>0</v>
      </c>
      <c r="R215" s="8">
        <f t="shared" si="57"/>
        <v>0</v>
      </c>
    </row>
    <row r="216" spans="1:18" ht="24.95" customHeight="1" x14ac:dyDescent="0.25">
      <c r="A216" s="16">
        <v>24</v>
      </c>
      <c r="B216" s="17" t="s">
        <v>176</v>
      </c>
      <c r="C216" s="8"/>
      <c r="D216" s="8"/>
      <c r="E216" s="8"/>
      <c r="F216" s="8"/>
      <c r="G216" s="8"/>
      <c r="H216" s="8"/>
      <c r="I216" s="8"/>
      <c r="J216" s="9"/>
      <c r="K216" s="8">
        <f t="shared" si="57"/>
        <v>0</v>
      </c>
      <c r="L216" s="8">
        <f t="shared" si="57"/>
        <v>0</v>
      </c>
      <c r="M216" s="8">
        <f t="shared" si="57"/>
        <v>0</v>
      </c>
      <c r="N216" s="8">
        <f t="shared" si="57"/>
        <v>0</v>
      </c>
      <c r="O216" s="8">
        <f t="shared" si="57"/>
        <v>0</v>
      </c>
      <c r="P216" s="8">
        <f t="shared" si="57"/>
        <v>0</v>
      </c>
      <c r="Q216" s="8">
        <f t="shared" si="57"/>
        <v>0</v>
      </c>
      <c r="R216" s="8">
        <f t="shared" si="57"/>
        <v>0</v>
      </c>
    </row>
    <row r="217" spans="1:18" ht="24.95" customHeight="1" x14ac:dyDescent="0.25">
      <c r="A217" s="16">
        <v>25</v>
      </c>
      <c r="B217" s="17" t="s">
        <v>177</v>
      </c>
      <c r="C217" s="8"/>
      <c r="D217" s="8"/>
      <c r="E217" s="8"/>
      <c r="F217" s="8"/>
      <c r="G217" s="8"/>
      <c r="H217" s="8"/>
      <c r="I217" s="8"/>
      <c r="J217" s="9"/>
      <c r="K217" s="8">
        <f t="shared" si="57"/>
        <v>0</v>
      </c>
      <c r="L217" s="8">
        <f t="shared" si="57"/>
        <v>0</v>
      </c>
      <c r="M217" s="8">
        <f t="shared" si="57"/>
        <v>0</v>
      </c>
      <c r="N217" s="8">
        <f t="shared" si="57"/>
        <v>0</v>
      </c>
      <c r="O217" s="8">
        <f t="shared" si="57"/>
        <v>0</v>
      </c>
      <c r="P217" s="8">
        <f t="shared" si="57"/>
        <v>0</v>
      </c>
      <c r="Q217" s="8">
        <f t="shared" si="57"/>
        <v>0</v>
      </c>
      <c r="R217" s="8">
        <f t="shared" si="57"/>
        <v>0</v>
      </c>
    </row>
    <row r="218" spans="1:18" s="21" customFormat="1" ht="24.95" customHeight="1" x14ac:dyDescent="0.25">
      <c r="A218" s="18"/>
      <c r="B218" s="19" t="s">
        <v>176</v>
      </c>
      <c r="C218" s="20">
        <f t="shared" ref="C218:R218" si="63">+C217+C216</f>
        <v>0</v>
      </c>
      <c r="D218" s="20">
        <f t="shared" si="63"/>
        <v>0</v>
      </c>
      <c r="E218" s="20">
        <f t="shared" si="63"/>
        <v>0</v>
      </c>
      <c r="F218" s="20">
        <f t="shared" si="63"/>
        <v>0</v>
      </c>
      <c r="G218" s="20">
        <f t="shared" si="63"/>
        <v>0</v>
      </c>
      <c r="H218" s="20">
        <f t="shared" si="63"/>
        <v>0</v>
      </c>
      <c r="I218" s="20">
        <f t="shared" si="63"/>
        <v>0</v>
      </c>
      <c r="J218" s="20">
        <f t="shared" si="63"/>
        <v>0</v>
      </c>
      <c r="K218" s="20">
        <f t="shared" si="63"/>
        <v>0</v>
      </c>
      <c r="L218" s="20">
        <f t="shared" si="63"/>
        <v>0</v>
      </c>
      <c r="M218" s="20">
        <f t="shared" si="63"/>
        <v>0</v>
      </c>
      <c r="N218" s="20">
        <f t="shared" si="63"/>
        <v>0</v>
      </c>
      <c r="O218" s="20">
        <f t="shared" si="63"/>
        <v>0</v>
      </c>
      <c r="P218" s="20">
        <f t="shared" si="63"/>
        <v>0</v>
      </c>
      <c r="Q218" s="20">
        <f t="shared" si="63"/>
        <v>0</v>
      </c>
      <c r="R218" s="20">
        <f t="shared" si="63"/>
        <v>0</v>
      </c>
    </row>
    <row r="219" spans="1:18" ht="24.95" customHeight="1" x14ac:dyDescent="0.25">
      <c r="A219" s="16">
        <v>26</v>
      </c>
      <c r="B219" s="17" t="s">
        <v>178</v>
      </c>
      <c r="C219" s="8"/>
      <c r="D219" s="8"/>
      <c r="E219" s="8"/>
      <c r="F219" s="8"/>
      <c r="G219" s="8"/>
      <c r="H219" s="8"/>
      <c r="I219" s="8"/>
      <c r="J219" s="9"/>
      <c r="K219" s="8">
        <f t="shared" si="57"/>
        <v>0</v>
      </c>
      <c r="L219" s="8">
        <f t="shared" si="57"/>
        <v>0</v>
      </c>
      <c r="M219" s="8">
        <f t="shared" si="57"/>
        <v>0</v>
      </c>
      <c r="N219" s="8">
        <f t="shared" si="57"/>
        <v>0</v>
      </c>
      <c r="O219" s="8">
        <f t="shared" si="57"/>
        <v>0</v>
      </c>
      <c r="P219" s="8">
        <f t="shared" si="57"/>
        <v>0</v>
      </c>
      <c r="Q219" s="8">
        <f t="shared" si="57"/>
        <v>0</v>
      </c>
      <c r="R219" s="8">
        <f t="shared" si="57"/>
        <v>0</v>
      </c>
    </row>
    <row r="220" spans="1:18" ht="39.75" customHeight="1" x14ac:dyDescent="0.25">
      <c r="A220" s="16">
        <v>27</v>
      </c>
      <c r="B220" s="17" t="s">
        <v>179</v>
      </c>
      <c r="C220" s="8"/>
      <c r="D220" s="8"/>
      <c r="E220" s="8"/>
      <c r="F220" s="8"/>
      <c r="G220" s="8"/>
      <c r="H220" s="8"/>
      <c r="I220" s="8"/>
      <c r="J220" s="9"/>
      <c r="K220" s="8">
        <f t="shared" si="57"/>
        <v>0</v>
      </c>
      <c r="L220" s="8">
        <f t="shared" si="57"/>
        <v>0</v>
      </c>
      <c r="M220" s="8">
        <f t="shared" si="57"/>
        <v>0</v>
      </c>
      <c r="N220" s="8">
        <f t="shared" si="57"/>
        <v>0</v>
      </c>
      <c r="O220" s="8">
        <f t="shared" si="57"/>
        <v>0</v>
      </c>
      <c r="P220" s="8">
        <f t="shared" si="57"/>
        <v>0</v>
      </c>
      <c r="Q220" s="8">
        <f t="shared" si="57"/>
        <v>0</v>
      </c>
      <c r="R220" s="8">
        <f t="shared" si="57"/>
        <v>0</v>
      </c>
    </row>
    <row r="221" spans="1:18" ht="37.5" customHeight="1" x14ac:dyDescent="0.25">
      <c r="A221" s="16">
        <v>28</v>
      </c>
      <c r="B221" s="17" t="s">
        <v>180</v>
      </c>
      <c r="C221" s="8"/>
      <c r="D221" s="8"/>
      <c r="E221" s="8"/>
      <c r="F221" s="8"/>
      <c r="G221" s="8"/>
      <c r="H221" s="8"/>
      <c r="I221" s="8"/>
      <c r="J221" s="9"/>
      <c r="K221" s="8">
        <f t="shared" si="57"/>
        <v>0</v>
      </c>
      <c r="L221" s="8">
        <f t="shared" si="57"/>
        <v>0</v>
      </c>
      <c r="M221" s="8">
        <f t="shared" si="57"/>
        <v>0</v>
      </c>
      <c r="N221" s="8">
        <f t="shared" si="57"/>
        <v>0</v>
      </c>
      <c r="O221" s="8">
        <f t="shared" si="57"/>
        <v>0</v>
      </c>
      <c r="P221" s="8">
        <f t="shared" si="57"/>
        <v>0</v>
      </c>
      <c r="Q221" s="8">
        <f t="shared" si="57"/>
        <v>0</v>
      </c>
      <c r="R221" s="8">
        <f t="shared" si="57"/>
        <v>0</v>
      </c>
    </row>
    <row r="222" spans="1:18" s="21" customFormat="1" ht="24.95" customHeight="1" x14ac:dyDescent="0.25">
      <c r="A222" s="18"/>
      <c r="B222" s="19" t="s">
        <v>178</v>
      </c>
      <c r="C222" s="20">
        <f t="shared" ref="C222:R222" si="64">+C221+C220+C219</f>
        <v>0</v>
      </c>
      <c r="D222" s="20">
        <f t="shared" si="64"/>
        <v>0</v>
      </c>
      <c r="E222" s="20">
        <f t="shared" si="64"/>
        <v>0</v>
      </c>
      <c r="F222" s="20">
        <f t="shared" si="64"/>
        <v>0</v>
      </c>
      <c r="G222" s="20">
        <f t="shared" si="64"/>
        <v>0</v>
      </c>
      <c r="H222" s="20">
        <f t="shared" si="64"/>
        <v>0</v>
      </c>
      <c r="I222" s="20">
        <f t="shared" si="64"/>
        <v>0</v>
      </c>
      <c r="J222" s="20">
        <f t="shared" si="64"/>
        <v>0</v>
      </c>
      <c r="K222" s="20">
        <f t="shared" si="64"/>
        <v>0</v>
      </c>
      <c r="L222" s="20">
        <f t="shared" si="64"/>
        <v>0</v>
      </c>
      <c r="M222" s="20">
        <f t="shared" si="64"/>
        <v>0</v>
      </c>
      <c r="N222" s="20">
        <f t="shared" si="64"/>
        <v>0</v>
      </c>
      <c r="O222" s="20">
        <f t="shared" si="64"/>
        <v>0</v>
      </c>
      <c r="P222" s="20">
        <f t="shared" si="64"/>
        <v>0</v>
      </c>
      <c r="Q222" s="20">
        <f t="shared" si="64"/>
        <v>0</v>
      </c>
      <c r="R222" s="20">
        <f t="shared" si="64"/>
        <v>0</v>
      </c>
    </row>
    <row r="223" spans="1:18" ht="24.95" customHeight="1" x14ac:dyDescent="0.25">
      <c r="A223" s="16">
        <v>29</v>
      </c>
      <c r="B223" s="17" t="s">
        <v>181</v>
      </c>
      <c r="C223" s="8"/>
      <c r="D223" s="8"/>
      <c r="E223" s="8"/>
      <c r="F223" s="8"/>
      <c r="G223" s="8"/>
      <c r="H223" s="8"/>
      <c r="I223" s="8"/>
      <c r="J223" s="9"/>
      <c r="K223" s="8">
        <f t="shared" si="57"/>
        <v>0</v>
      </c>
      <c r="L223" s="8">
        <f t="shared" si="57"/>
        <v>0</v>
      </c>
      <c r="M223" s="8">
        <f t="shared" si="57"/>
        <v>0</v>
      </c>
      <c r="N223" s="8">
        <f t="shared" si="57"/>
        <v>0</v>
      </c>
      <c r="O223" s="8">
        <f t="shared" si="57"/>
        <v>0</v>
      </c>
      <c r="P223" s="8">
        <f t="shared" si="57"/>
        <v>0</v>
      </c>
      <c r="Q223" s="8">
        <f t="shared" si="57"/>
        <v>0</v>
      </c>
      <c r="R223" s="8">
        <f t="shared" si="57"/>
        <v>0</v>
      </c>
    </row>
    <row r="224" spans="1:18" ht="24.95" customHeight="1" x14ac:dyDescent="0.25">
      <c r="A224" s="16">
        <v>30</v>
      </c>
      <c r="B224" s="17" t="s">
        <v>182</v>
      </c>
      <c r="C224" s="8"/>
      <c r="D224" s="8"/>
      <c r="E224" s="8"/>
      <c r="F224" s="8"/>
      <c r="G224" s="8"/>
      <c r="H224" s="8"/>
      <c r="I224" s="8"/>
      <c r="J224" s="9"/>
      <c r="K224" s="8">
        <f t="shared" si="57"/>
        <v>0</v>
      </c>
      <c r="L224" s="8">
        <f t="shared" si="57"/>
        <v>0</v>
      </c>
      <c r="M224" s="8">
        <f t="shared" si="57"/>
        <v>0</v>
      </c>
      <c r="N224" s="8">
        <f t="shared" si="57"/>
        <v>0</v>
      </c>
      <c r="O224" s="8">
        <f t="shared" si="57"/>
        <v>0</v>
      </c>
      <c r="P224" s="8">
        <f t="shared" si="57"/>
        <v>0</v>
      </c>
      <c r="Q224" s="8">
        <f t="shared" si="57"/>
        <v>0</v>
      </c>
      <c r="R224" s="8">
        <f t="shared" si="57"/>
        <v>0</v>
      </c>
    </row>
    <row r="225" spans="1:18" s="30" customFormat="1" ht="24.95" customHeight="1" x14ac:dyDescent="0.25">
      <c r="A225" s="26" t="s">
        <v>183</v>
      </c>
      <c r="B225" s="27" t="s">
        <v>184</v>
      </c>
      <c r="C225" s="29">
        <f t="shared" ref="C225:R225" si="65">C224+C223+C222+C218+C215+C214+C210+C207+C206+C199+C198+C197+C196+C193+C192+C188</f>
        <v>3010</v>
      </c>
      <c r="D225" s="29">
        <f t="shared" si="65"/>
        <v>631.66999999999996</v>
      </c>
      <c r="E225" s="29">
        <f t="shared" si="65"/>
        <v>4.0199999999999996</v>
      </c>
      <c r="F225" s="29">
        <f t="shared" si="65"/>
        <v>0</v>
      </c>
      <c r="G225" s="29">
        <f t="shared" si="65"/>
        <v>50.42</v>
      </c>
      <c r="H225" s="29">
        <f t="shared" si="65"/>
        <v>37.730000000000004</v>
      </c>
      <c r="I225" s="29">
        <f t="shared" si="65"/>
        <v>352.36</v>
      </c>
      <c r="J225" s="29">
        <f t="shared" si="65"/>
        <v>60.47</v>
      </c>
      <c r="K225" s="29">
        <f t="shared" si="65"/>
        <v>752.5</v>
      </c>
      <c r="L225" s="29">
        <f t="shared" si="65"/>
        <v>157.91999999999999</v>
      </c>
      <c r="M225" s="29">
        <f t="shared" si="65"/>
        <v>1.01</v>
      </c>
      <c r="N225" s="29">
        <f t="shared" si="65"/>
        <v>0</v>
      </c>
      <c r="O225" s="29">
        <f t="shared" si="65"/>
        <v>12.61</v>
      </c>
      <c r="P225" s="29">
        <f t="shared" si="65"/>
        <v>9.43</v>
      </c>
      <c r="Q225" s="29">
        <f t="shared" si="65"/>
        <v>88.09</v>
      </c>
      <c r="R225" s="29">
        <f t="shared" si="65"/>
        <v>15.120000000000001</v>
      </c>
    </row>
    <row r="226" spans="1:18" ht="24.95" customHeight="1" x14ac:dyDescent="0.25">
      <c r="A226" s="16">
        <v>1</v>
      </c>
      <c r="B226" s="17" t="s">
        <v>185</v>
      </c>
      <c r="C226" s="8">
        <v>1190</v>
      </c>
      <c r="D226" s="8">
        <v>565</v>
      </c>
      <c r="E226" s="8">
        <v>0</v>
      </c>
      <c r="F226" s="8">
        <v>0</v>
      </c>
      <c r="G226" s="8">
        <v>175</v>
      </c>
      <c r="H226" s="8">
        <v>10</v>
      </c>
      <c r="I226" s="8">
        <v>300</v>
      </c>
      <c r="J226" s="9">
        <v>25</v>
      </c>
      <c r="K226" s="8">
        <f t="shared" si="57"/>
        <v>297.5</v>
      </c>
      <c r="L226" s="8">
        <f t="shared" si="57"/>
        <v>141.25</v>
      </c>
      <c r="M226" s="8">
        <f t="shared" si="57"/>
        <v>0</v>
      </c>
      <c r="N226" s="8">
        <f t="shared" si="57"/>
        <v>0</v>
      </c>
      <c r="O226" s="8">
        <f t="shared" si="57"/>
        <v>43.75</v>
      </c>
      <c r="P226" s="8">
        <f t="shared" si="57"/>
        <v>2.5</v>
      </c>
      <c r="Q226" s="8">
        <f t="shared" si="57"/>
        <v>75</v>
      </c>
      <c r="R226" s="8">
        <f t="shared" si="57"/>
        <v>6.25</v>
      </c>
    </row>
    <row r="227" spans="1:18" ht="24.95" customHeight="1" x14ac:dyDescent="0.25">
      <c r="A227" s="16">
        <v>2</v>
      </c>
      <c r="B227" s="17" t="s">
        <v>186</v>
      </c>
      <c r="C227" s="8">
        <v>255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9">
        <v>0</v>
      </c>
      <c r="K227" s="8">
        <f t="shared" si="57"/>
        <v>63.75</v>
      </c>
      <c r="L227" s="8">
        <f t="shared" si="57"/>
        <v>0</v>
      </c>
      <c r="M227" s="8">
        <f t="shared" si="57"/>
        <v>0</v>
      </c>
      <c r="N227" s="8">
        <f t="shared" si="57"/>
        <v>0</v>
      </c>
      <c r="O227" s="8">
        <f t="shared" si="57"/>
        <v>0</v>
      </c>
      <c r="P227" s="8">
        <f t="shared" si="57"/>
        <v>0</v>
      </c>
      <c r="Q227" s="8">
        <f t="shared" si="57"/>
        <v>0</v>
      </c>
      <c r="R227" s="8">
        <f t="shared" si="57"/>
        <v>0</v>
      </c>
    </row>
    <row r="228" spans="1:18" s="21" customFormat="1" ht="24.95" customHeight="1" x14ac:dyDescent="0.25">
      <c r="A228" s="18"/>
      <c r="B228" s="19" t="s">
        <v>185</v>
      </c>
      <c r="C228" s="20">
        <f t="shared" ref="C228:R228" si="66">+C227+C226</f>
        <v>1445</v>
      </c>
      <c r="D228" s="20">
        <f t="shared" si="66"/>
        <v>565</v>
      </c>
      <c r="E228" s="20">
        <f t="shared" si="66"/>
        <v>0</v>
      </c>
      <c r="F228" s="20">
        <f t="shared" si="66"/>
        <v>0</v>
      </c>
      <c r="G228" s="20">
        <f t="shared" si="66"/>
        <v>175</v>
      </c>
      <c r="H228" s="20">
        <f t="shared" si="66"/>
        <v>10</v>
      </c>
      <c r="I228" s="20">
        <f t="shared" si="66"/>
        <v>300</v>
      </c>
      <c r="J228" s="20">
        <f t="shared" si="66"/>
        <v>25</v>
      </c>
      <c r="K228" s="20">
        <f t="shared" si="66"/>
        <v>361.25</v>
      </c>
      <c r="L228" s="20">
        <f t="shared" si="66"/>
        <v>141.25</v>
      </c>
      <c r="M228" s="20">
        <f t="shared" si="66"/>
        <v>0</v>
      </c>
      <c r="N228" s="20">
        <f t="shared" si="66"/>
        <v>0</v>
      </c>
      <c r="O228" s="20">
        <f t="shared" si="66"/>
        <v>43.75</v>
      </c>
      <c r="P228" s="20">
        <f t="shared" si="66"/>
        <v>2.5</v>
      </c>
      <c r="Q228" s="20">
        <f t="shared" si="66"/>
        <v>75</v>
      </c>
      <c r="R228" s="20">
        <f t="shared" si="66"/>
        <v>6.25</v>
      </c>
    </row>
    <row r="229" spans="1:18" ht="24.95" customHeight="1" x14ac:dyDescent="0.25">
      <c r="A229" s="16">
        <v>3</v>
      </c>
      <c r="B229" s="17" t="s">
        <v>187</v>
      </c>
      <c r="C229" s="8">
        <v>751.84</v>
      </c>
      <c r="D229" s="8">
        <v>436.84999999999997</v>
      </c>
      <c r="E229" s="8">
        <v>234.62</v>
      </c>
      <c r="F229" s="8">
        <v>40.380000000000003</v>
      </c>
      <c r="G229" s="8">
        <v>89.17</v>
      </c>
      <c r="H229" s="8">
        <v>20.91</v>
      </c>
      <c r="I229" s="8">
        <v>191.95</v>
      </c>
      <c r="J229" s="9">
        <v>30.64</v>
      </c>
      <c r="K229" s="8">
        <f t="shared" si="57"/>
        <v>187.96</v>
      </c>
      <c r="L229" s="8">
        <f t="shared" si="57"/>
        <v>109.21</v>
      </c>
      <c r="M229" s="8">
        <f t="shared" si="57"/>
        <v>58.66</v>
      </c>
      <c r="N229" s="8">
        <f t="shared" si="57"/>
        <v>10.1</v>
      </c>
      <c r="O229" s="8">
        <f t="shared" si="57"/>
        <v>22.29</v>
      </c>
      <c r="P229" s="8">
        <f t="shared" si="57"/>
        <v>5.23</v>
      </c>
      <c r="Q229" s="8">
        <f t="shared" si="57"/>
        <v>47.99</v>
      </c>
      <c r="R229" s="8">
        <f t="shared" ref="R229:R271" si="67">ROUND(J229*25%,2)</f>
        <v>7.66</v>
      </c>
    </row>
    <row r="230" spans="1:18" ht="24.95" customHeight="1" x14ac:dyDescent="0.25">
      <c r="A230" s="16">
        <v>4</v>
      </c>
      <c r="B230" s="17" t="s">
        <v>188</v>
      </c>
      <c r="C230" s="8">
        <v>1212</v>
      </c>
      <c r="D230" s="8">
        <v>445</v>
      </c>
      <c r="E230" s="8">
        <v>170</v>
      </c>
      <c r="F230" s="8">
        <v>50</v>
      </c>
      <c r="G230" s="8">
        <v>65</v>
      </c>
      <c r="H230" s="8">
        <v>20</v>
      </c>
      <c r="I230" s="8">
        <v>200</v>
      </c>
      <c r="J230" s="9">
        <v>25</v>
      </c>
      <c r="K230" s="8">
        <f t="shared" ref="K230:Q271" si="68">ROUND(C230*25%,2)</f>
        <v>303</v>
      </c>
      <c r="L230" s="8">
        <f t="shared" si="68"/>
        <v>111.25</v>
      </c>
      <c r="M230" s="8">
        <f t="shared" si="68"/>
        <v>42.5</v>
      </c>
      <c r="N230" s="8">
        <f t="shared" si="68"/>
        <v>12.5</v>
      </c>
      <c r="O230" s="8">
        <f t="shared" si="68"/>
        <v>16.25</v>
      </c>
      <c r="P230" s="8">
        <f t="shared" si="68"/>
        <v>5</v>
      </c>
      <c r="Q230" s="8">
        <f t="shared" si="68"/>
        <v>50</v>
      </c>
      <c r="R230" s="8">
        <f t="shared" si="67"/>
        <v>6.25</v>
      </c>
    </row>
    <row r="231" spans="1:18" ht="24.95" customHeight="1" x14ac:dyDescent="0.25">
      <c r="A231" s="16">
        <v>5</v>
      </c>
      <c r="B231" s="17" t="s">
        <v>189</v>
      </c>
      <c r="C231" s="8">
        <v>3113</v>
      </c>
      <c r="D231" s="8">
        <v>207</v>
      </c>
      <c r="E231" s="8">
        <v>60</v>
      </c>
      <c r="F231" s="8">
        <v>0</v>
      </c>
      <c r="G231" s="8">
        <v>70</v>
      </c>
      <c r="H231" s="8">
        <v>0</v>
      </c>
      <c r="I231" s="8">
        <v>120</v>
      </c>
      <c r="J231" s="9">
        <v>0</v>
      </c>
      <c r="K231" s="8">
        <f t="shared" si="68"/>
        <v>778.25</v>
      </c>
      <c r="L231" s="8">
        <f t="shared" si="68"/>
        <v>51.75</v>
      </c>
      <c r="M231" s="8">
        <f t="shared" si="68"/>
        <v>15</v>
      </c>
      <c r="N231" s="8">
        <f t="shared" si="68"/>
        <v>0</v>
      </c>
      <c r="O231" s="8">
        <f t="shared" si="68"/>
        <v>17.5</v>
      </c>
      <c r="P231" s="8">
        <f t="shared" si="68"/>
        <v>0</v>
      </c>
      <c r="Q231" s="8">
        <f t="shared" si="68"/>
        <v>30</v>
      </c>
      <c r="R231" s="8">
        <f t="shared" si="67"/>
        <v>0</v>
      </c>
    </row>
    <row r="232" spans="1:18" ht="24.95" customHeight="1" x14ac:dyDescent="0.25">
      <c r="A232" s="16">
        <v>6</v>
      </c>
      <c r="B232" s="17" t="s">
        <v>190</v>
      </c>
      <c r="C232" s="8">
        <v>1185</v>
      </c>
      <c r="D232" s="8">
        <v>518</v>
      </c>
      <c r="E232" s="8">
        <v>90</v>
      </c>
      <c r="F232" s="8">
        <v>60</v>
      </c>
      <c r="G232" s="8">
        <v>50</v>
      </c>
      <c r="H232" s="8">
        <v>35</v>
      </c>
      <c r="I232" s="8">
        <v>120</v>
      </c>
      <c r="J232" s="9">
        <v>70</v>
      </c>
      <c r="K232" s="8">
        <f t="shared" si="68"/>
        <v>296.25</v>
      </c>
      <c r="L232" s="8">
        <f t="shared" si="68"/>
        <v>129.5</v>
      </c>
      <c r="M232" s="8">
        <f t="shared" si="68"/>
        <v>22.5</v>
      </c>
      <c r="N232" s="8">
        <f t="shared" si="68"/>
        <v>15</v>
      </c>
      <c r="O232" s="8">
        <f t="shared" si="68"/>
        <v>12.5</v>
      </c>
      <c r="P232" s="8">
        <f t="shared" si="68"/>
        <v>8.75</v>
      </c>
      <c r="Q232" s="8">
        <f t="shared" si="68"/>
        <v>30</v>
      </c>
      <c r="R232" s="8">
        <f t="shared" si="67"/>
        <v>17.5</v>
      </c>
    </row>
    <row r="233" spans="1:18" ht="24.95" customHeight="1" x14ac:dyDescent="0.25">
      <c r="A233" s="16">
        <v>7</v>
      </c>
      <c r="B233" s="17" t="s">
        <v>191</v>
      </c>
      <c r="C233" s="8">
        <v>2187</v>
      </c>
      <c r="D233" s="8">
        <v>334</v>
      </c>
      <c r="E233" s="8">
        <v>0</v>
      </c>
      <c r="F233" s="8">
        <v>0</v>
      </c>
      <c r="G233" s="8">
        <v>125</v>
      </c>
      <c r="H233" s="8">
        <v>10</v>
      </c>
      <c r="I233" s="8">
        <v>220</v>
      </c>
      <c r="J233" s="9">
        <v>40</v>
      </c>
      <c r="K233" s="8">
        <f t="shared" si="68"/>
        <v>546.75</v>
      </c>
      <c r="L233" s="8">
        <f t="shared" si="68"/>
        <v>83.5</v>
      </c>
      <c r="M233" s="8">
        <f t="shared" si="68"/>
        <v>0</v>
      </c>
      <c r="N233" s="8">
        <f t="shared" si="68"/>
        <v>0</v>
      </c>
      <c r="O233" s="8">
        <f t="shared" si="68"/>
        <v>31.25</v>
      </c>
      <c r="P233" s="8">
        <f t="shared" si="68"/>
        <v>2.5</v>
      </c>
      <c r="Q233" s="8">
        <f t="shared" si="68"/>
        <v>55</v>
      </c>
      <c r="R233" s="8">
        <f t="shared" si="67"/>
        <v>10</v>
      </c>
    </row>
    <row r="234" spans="1:18" ht="24.95" customHeight="1" x14ac:dyDescent="0.25">
      <c r="A234" s="16">
        <v>8</v>
      </c>
      <c r="B234" s="17" t="s">
        <v>192</v>
      </c>
      <c r="C234" s="8">
        <v>180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9">
        <v>0</v>
      </c>
      <c r="K234" s="8">
        <f t="shared" si="68"/>
        <v>45</v>
      </c>
      <c r="L234" s="8">
        <f t="shared" si="68"/>
        <v>0</v>
      </c>
      <c r="M234" s="8">
        <f t="shared" si="68"/>
        <v>0</v>
      </c>
      <c r="N234" s="8">
        <f t="shared" si="68"/>
        <v>0</v>
      </c>
      <c r="O234" s="8">
        <f t="shared" si="68"/>
        <v>0</v>
      </c>
      <c r="P234" s="8">
        <f t="shared" si="68"/>
        <v>0</v>
      </c>
      <c r="Q234" s="8">
        <f t="shared" si="68"/>
        <v>0</v>
      </c>
      <c r="R234" s="8">
        <f t="shared" si="67"/>
        <v>0</v>
      </c>
    </row>
    <row r="235" spans="1:18" ht="24.95" customHeight="1" x14ac:dyDescent="0.25">
      <c r="A235" s="16">
        <v>9</v>
      </c>
      <c r="B235" s="17" t="s">
        <v>193</v>
      </c>
      <c r="C235" s="8">
        <v>300</v>
      </c>
      <c r="D235" s="8">
        <v>80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9">
        <v>0</v>
      </c>
      <c r="K235" s="8">
        <f t="shared" si="68"/>
        <v>75</v>
      </c>
      <c r="L235" s="8">
        <f t="shared" si="68"/>
        <v>20</v>
      </c>
      <c r="M235" s="8">
        <f t="shared" si="68"/>
        <v>0</v>
      </c>
      <c r="N235" s="8">
        <f t="shared" si="68"/>
        <v>0</v>
      </c>
      <c r="O235" s="8">
        <f t="shared" si="68"/>
        <v>0</v>
      </c>
      <c r="P235" s="8">
        <f t="shared" si="68"/>
        <v>0</v>
      </c>
      <c r="Q235" s="8">
        <f t="shared" si="68"/>
        <v>0</v>
      </c>
      <c r="R235" s="8">
        <f t="shared" si="67"/>
        <v>0</v>
      </c>
    </row>
    <row r="236" spans="1:18" s="21" customFormat="1" ht="24.95" customHeight="1" x14ac:dyDescent="0.25">
      <c r="A236" s="18"/>
      <c r="B236" s="19" t="s">
        <v>191</v>
      </c>
      <c r="C236" s="20">
        <f t="shared" ref="C236:R236" si="69">+C235+C234+C233</f>
        <v>2667</v>
      </c>
      <c r="D236" s="20">
        <f t="shared" si="69"/>
        <v>414</v>
      </c>
      <c r="E236" s="20">
        <f t="shared" si="69"/>
        <v>0</v>
      </c>
      <c r="F236" s="20">
        <f t="shared" si="69"/>
        <v>0</v>
      </c>
      <c r="G236" s="20">
        <f t="shared" si="69"/>
        <v>125</v>
      </c>
      <c r="H236" s="20">
        <f t="shared" si="69"/>
        <v>10</v>
      </c>
      <c r="I236" s="20">
        <f t="shared" si="69"/>
        <v>220</v>
      </c>
      <c r="J236" s="20">
        <f t="shared" si="69"/>
        <v>40</v>
      </c>
      <c r="K236" s="20">
        <f t="shared" si="69"/>
        <v>666.75</v>
      </c>
      <c r="L236" s="20">
        <f t="shared" si="69"/>
        <v>103.5</v>
      </c>
      <c r="M236" s="20">
        <f t="shared" si="69"/>
        <v>0</v>
      </c>
      <c r="N236" s="20">
        <f t="shared" si="69"/>
        <v>0</v>
      </c>
      <c r="O236" s="20">
        <f t="shared" si="69"/>
        <v>31.25</v>
      </c>
      <c r="P236" s="20">
        <f t="shared" si="69"/>
        <v>2.5</v>
      </c>
      <c r="Q236" s="20">
        <f t="shared" si="69"/>
        <v>55</v>
      </c>
      <c r="R236" s="20">
        <f t="shared" si="69"/>
        <v>10</v>
      </c>
    </row>
    <row r="237" spans="1:18" ht="24.95" customHeight="1" x14ac:dyDescent="0.25">
      <c r="A237" s="16">
        <v>10</v>
      </c>
      <c r="B237" s="17" t="s">
        <v>194</v>
      </c>
      <c r="C237" s="8">
        <v>719</v>
      </c>
      <c r="D237" s="8">
        <v>550</v>
      </c>
      <c r="E237" s="8">
        <v>165</v>
      </c>
      <c r="F237" s="8">
        <v>10</v>
      </c>
      <c r="G237" s="8">
        <v>90</v>
      </c>
      <c r="H237" s="8">
        <v>10</v>
      </c>
      <c r="I237" s="8">
        <v>140</v>
      </c>
      <c r="J237" s="9">
        <v>10</v>
      </c>
      <c r="K237" s="8">
        <f t="shared" si="68"/>
        <v>179.75</v>
      </c>
      <c r="L237" s="8">
        <f t="shared" si="68"/>
        <v>137.5</v>
      </c>
      <c r="M237" s="8">
        <f t="shared" si="68"/>
        <v>41.25</v>
      </c>
      <c r="N237" s="8">
        <f t="shared" si="68"/>
        <v>2.5</v>
      </c>
      <c r="O237" s="8">
        <f t="shared" si="68"/>
        <v>22.5</v>
      </c>
      <c r="P237" s="8">
        <f t="shared" si="68"/>
        <v>2.5</v>
      </c>
      <c r="Q237" s="8">
        <f t="shared" si="68"/>
        <v>35</v>
      </c>
      <c r="R237" s="8">
        <f t="shared" si="67"/>
        <v>2.5</v>
      </c>
    </row>
    <row r="238" spans="1:18" ht="24.95" customHeight="1" x14ac:dyDescent="0.25">
      <c r="A238" s="16">
        <v>11</v>
      </c>
      <c r="B238" s="17" t="s">
        <v>195</v>
      </c>
      <c r="C238" s="8">
        <v>420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9">
        <v>0</v>
      </c>
      <c r="K238" s="8">
        <f t="shared" si="68"/>
        <v>105</v>
      </c>
      <c r="L238" s="8">
        <f t="shared" si="68"/>
        <v>0</v>
      </c>
      <c r="M238" s="8">
        <f t="shared" si="68"/>
        <v>0</v>
      </c>
      <c r="N238" s="8">
        <f t="shared" si="68"/>
        <v>0</v>
      </c>
      <c r="O238" s="8">
        <f t="shared" si="68"/>
        <v>0</v>
      </c>
      <c r="P238" s="8">
        <f t="shared" si="68"/>
        <v>0</v>
      </c>
      <c r="Q238" s="8">
        <f t="shared" si="68"/>
        <v>0</v>
      </c>
      <c r="R238" s="8">
        <f t="shared" si="67"/>
        <v>0</v>
      </c>
    </row>
    <row r="239" spans="1:18" ht="24.95" customHeight="1" x14ac:dyDescent="0.25">
      <c r="A239" s="16">
        <v>12</v>
      </c>
      <c r="B239" s="17" t="s">
        <v>196</v>
      </c>
      <c r="C239" s="8">
        <v>420</v>
      </c>
      <c r="D239" s="8">
        <v>146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9">
        <v>0</v>
      </c>
      <c r="K239" s="8">
        <f t="shared" si="68"/>
        <v>105</v>
      </c>
      <c r="L239" s="8">
        <f t="shared" si="68"/>
        <v>36.5</v>
      </c>
      <c r="M239" s="8">
        <f t="shared" si="68"/>
        <v>0</v>
      </c>
      <c r="N239" s="8">
        <f t="shared" si="68"/>
        <v>0</v>
      </c>
      <c r="O239" s="8">
        <f t="shared" si="68"/>
        <v>0</v>
      </c>
      <c r="P239" s="8">
        <f t="shared" si="68"/>
        <v>0</v>
      </c>
      <c r="Q239" s="8">
        <f t="shared" si="68"/>
        <v>0</v>
      </c>
      <c r="R239" s="8">
        <f t="shared" si="67"/>
        <v>0</v>
      </c>
    </row>
    <row r="240" spans="1:18" s="21" customFormat="1" ht="24.95" customHeight="1" x14ac:dyDescent="0.25">
      <c r="A240" s="18"/>
      <c r="B240" s="19" t="s">
        <v>194</v>
      </c>
      <c r="C240" s="20">
        <f t="shared" ref="C240:R240" si="70">+C239+C238+C237</f>
        <v>1559</v>
      </c>
      <c r="D240" s="20">
        <f t="shared" si="70"/>
        <v>696</v>
      </c>
      <c r="E240" s="20">
        <f t="shared" si="70"/>
        <v>165</v>
      </c>
      <c r="F240" s="20">
        <f t="shared" si="70"/>
        <v>10</v>
      </c>
      <c r="G240" s="20">
        <f t="shared" si="70"/>
        <v>90</v>
      </c>
      <c r="H240" s="20">
        <f t="shared" si="70"/>
        <v>10</v>
      </c>
      <c r="I240" s="20">
        <f t="shared" si="70"/>
        <v>140</v>
      </c>
      <c r="J240" s="20">
        <f t="shared" si="70"/>
        <v>10</v>
      </c>
      <c r="K240" s="20">
        <f t="shared" si="70"/>
        <v>389.75</v>
      </c>
      <c r="L240" s="20">
        <f t="shared" si="70"/>
        <v>174</v>
      </c>
      <c r="M240" s="20">
        <f t="shared" si="70"/>
        <v>41.25</v>
      </c>
      <c r="N240" s="20">
        <f t="shared" si="70"/>
        <v>2.5</v>
      </c>
      <c r="O240" s="20">
        <f t="shared" si="70"/>
        <v>22.5</v>
      </c>
      <c r="P240" s="20">
        <f t="shared" si="70"/>
        <v>2.5</v>
      </c>
      <c r="Q240" s="20">
        <f t="shared" si="70"/>
        <v>35</v>
      </c>
      <c r="R240" s="20">
        <f t="shared" si="70"/>
        <v>2.5</v>
      </c>
    </row>
    <row r="241" spans="1:18" ht="24.95" customHeight="1" x14ac:dyDescent="0.25">
      <c r="A241" s="16">
        <v>13</v>
      </c>
      <c r="B241" s="17" t="s">
        <v>197</v>
      </c>
      <c r="C241" s="8">
        <v>489.64</v>
      </c>
      <c r="D241" s="8">
        <v>84</v>
      </c>
      <c r="E241" s="8">
        <v>130</v>
      </c>
      <c r="F241" s="8">
        <v>50</v>
      </c>
      <c r="G241" s="8">
        <v>50</v>
      </c>
      <c r="H241" s="8">
        <v>10</v>
      </c>
      <c r="I241" s="8">
        <v>110</v>
      </c>
      <c r="J241" s="9">
        <v>0</v>
      </c>
      <c r="K241" s="8">
        <f t="shared" si="68"/>
        <v>122.41</v>
      </c>
      <c r="L241" s="8">
        <f t="shared" si="68"/>
        <v>21</v>
      </c>
      <c r="M241" s="8">
        <f t="shared" si="68"/>
        <v>32.5</v>
      </c>
      <c r="N241" s="8">
        <f t="shared" si="68"/>
        <v>12.5</v>
      </c>
      <c r="O241" s="8">
        <f t="shared" si="68"/>
        <v>12.5</v>
      </c>
      <c r="P241" s="8">
        <f t="shared" si="68"/>
        <v>2.5</v>
      </c>
      <c r="Q241" s="8">
        <f t="shared" si="68"/>
        <v>27.5</v>
      </c>
      <c r="R241" s="8">
        <f t="shared" si="67"/>
        <v>0</v>
      </c>
    </row>
    <row r="242" spans="1:18" s="30" customFormat="1" ht="24.95" customHeight="1" x14ac:dyDescent="0.25">
      <c r="A242" s="26" t="s">
        <v>198</v>
      </c>
      <c r="B242" s="27" t="s">
        <v>199</v>
      </c>
      <c r="C242" s="29">
        <f t="shared" ref="C242:R242" si="71">+C241+C240+C236+C232+C231+C230+C229+C228</f>
        <v>12422.48</v>
      </c>
      <c r="D242" s="29">
        <f t="shared" si="71"/>
        <v>3365.85</v>
      </c>
      <c r="E242" s="29">
        <f t="shared" si="71"/>
        <v>849.62</v>
      </c>
      <c r="F242" s="29">
        <f t="shared" si="71"/>
        <v>210.38</v>
      </c>
      <c r="G242" s="29">
        <f t="shared" si="71"/>
        <v>714.17</v>
      </c>
      <c r="H242" s="29">
        <f t="shared" si="71"/>
        <v>115.91</v>
      </c>
      <c r="I242" s="29">
        <f t="shared" si="71"/>
        <v>1401.95</v>
      </c>
      <c r="J242" s="29">
        <f t="shared" si="71"/>
        <v>200.64</v>
      </c>
      <c r="K242" s="29">
        <f t="shared" si="71"/>
        <v>3105.62</v>
      </c>
      <c r="L242" s="29">
        <f t="shared" si="71"/>
        <v>841.46</v>
      </c>
      <c r="M242" s="29">
        <f t="shared" si="71"/>
        <v>212.41</v>
      </c>
      <c r="N242" s="29">
        <f t="shared" si="71"/>
        <v>52.6</v>
      </c>
      <c r="O242" s="29">
        <f t="shared" si="71"/>
        <v>178.54</v>
      </c>
      <c r="P242" s="29">
        <f t="shared" si="71"/>
        <v>28.98</v>
      </c>
      <c r="Q242" s="29">
        <f t="shared" si="71"/>
        <v>350.49</v>
      </c>
      <c r="R242" s="29">
        <f t="shared" si="71"/>
        <v>50.16</v>
      </c>
    </row>
    <row r="243" spans="1:18" ht="24.95" customHeight="1" x14ac:dyDescent="0.25">
      <c r="A243" s="16">
        <v>1</v>
      </c>
      <c r="B243" s="17" t="s">
        <v>200</v>
      </c>
      <c r="C243" s="8">
        <v>663.75</v>
      </c>
      <c r="D243" s="8">
        <v>320</v>
      </c>
      <c r="E243" s="8">
        <v>0</v>
      </c>
      <c r="F243" s="8">
        <v>0</v>
      </c>
      <c r="G243" s="8">
        <v>0</v>
      </c>
      <c r="H243" s="8">
        <v>0</v>
      </c>
      <c r="I243" s="8">
        <v>104.67</v>
      </c>
      <c r="J243" s="9">
        <v>0</v>
      </c>
      <c r="K243" s="8">
        <f t="shared" si="68"/>
        <v>165.94</v>
      </c>
      <c r="L243" s="8">
        <f t="shared" si="68"/>
        <v>80</v>
      </c>
      <c r="M243" s="8">
        <f t="shared" si="68"/>
        <v>0</v>
      </c>
      <c r="N243" s="8">
        <f t="shared" si="68"/>
        <v>0</v>
      </c>
      <c r="O243" s="8">
        <f t="shared" si="68"/>
        <v>0</v>
      </c>
      <c r="P243" s="8">
        <f t="shared" si="68"/>
        <v>0</v>
      </c>
      <c r="Q243" s="8">
        <f t="shared" si="68"/>
        <v>26.17</v>
      </c>
      <c r="R243" s="8">
        <f t="shared" si="67"/>
        <v>0</v>
      </c>
    </row>
    <row r="244" spans="1:18" ht="24.95" customHeight="1" x14ac:dyDescent="0.25">
      <c r="A244" s="16">
        <v>2</v>
      </c>
      <c r="B244" s="17" t="s">
        <v>201</v>
      </c>
      <c r="C244" s="8">
        <v>240</v>
      </c>
      <c r="D244" s="8">
        <v>80</v>
      </c>
      <c r="E244" s="8">
        <v>47</v>
      </c>
      <c r="F244" s="8">
        <v>11</v>
      </c>
      <c r="G244" s="8">
        <v>0</v>
      </c>
      <c r="H244" s="8">
        <v>0</v>
      </c>
      <c r="I244" s="8">
        <v>50</v>
      </c>
      <c r="J244" s="9">
        <v>14</v>
      </c>
      <c r="K244" s="8">
        <f t="shared" si="68"/>
        <v>60</v>
      </c>
      <c r="L244" s="8">
        <f t="shared" si="68"/>
        <v>20</v>
      </c>
      <c r="M244" s="8">
        <f t="shared" si="68"/>
        <v>11.75</v>
      </c>
      <c r="N244" s="8">
        <f t="shared" si="68"/>
        <v>2.75</v>
      </c>
      <c r="O244" s="8">
        <f t="shared" si="68"/>
        <v>0</v>
      </c>
      <c r="P244" s="8">
        <f t="shared" si="68"/>
        <v>0</v>
      </c>
      <c r="Q244" s="8">
        <f t="shared" si="68"/>
        <v>12.5</v>
      </c>
      <c r="R244" s="8">
        <f t="shared" si="67"/>
        <v>3.5</v>
      </c>
    </row>
    <row r="245" spans="1:18" ht="24.95" customHeight="1" x14ac:dyDescent="0.25">
      <c r="A245" s="16">
        <v>3</v>
      </c>
      <c r="B245" s="17" t="s">
        <v>202</v>
      </c>
      <c r="C245" s="8">
        <v>94.33</v>
      </c>
      <c r="D245" s="8">
        <v>40</v>
      </c>
      <c r="E245" s="8">
        <v>40</v>
      </c>
      <c r="F245" s="8">
        <v>15</v>
      </c>
      <c r="G245" s="8">
        <v>0</v>
      </c>
      <c r="H245" s="8">
        <v>0</v>
      </c>
      <c r="I245" s="8">
        <v>10</v>
      </c>
      <c r="J245" s="9">
        <v>3.94</v>
      </c>
      <c r="K245" s="8">
        <f t="shared" si="68"/>
        <v>23.58</v>
      </c>
      <c r="L245" s="8">
        <f t="shared" si="68"/>
        <v>10</v>
      </c>
      <c r="M245" s="8">
        <f t="shared" si="68"/>
        <v>10</v>
      </c>
      <c r="N245" s="8">
        <f t="shared" si="68"/>
        <v>3.75</v>
      </c>
      <c r="O245" s="8">
        <f t="shared" si="68"/>
        <v>0</v>
      </c>
      <c r="P245" s="8">
        <f t="shared" si="68"/>
        <v>0</v>
      </c>
      <c r="Q245" s="8">
        <f t="shared" si="68"/>
        <v>2.5</v>
      </c>
      <c r="R245" s="8">
        <f t="shared" si="67"/>
        <v>0.99</v>
      </c>
    </row>
    <row r="246" spans="1:18" ht="24.95" customHeight="1" x14ac:dyDescent="0.25">
      <c r="A246" s="16">
        <v>4</v>
      </c>
      <c r="B246" s="17" t="s">
        <v>203</v>
      </c>
      <c r="C246" s="8">
        <v>300</v>
      </c>
      <c r="D246" s="8">
        <v>133.13999999999999</v>
      </c>
      <c r="E246" s="8">
        <v>0</v>
      </c>
      <c r="F246" s="8">
        <v>0</v>
      </c>
      <c r="G246" s="8">
        <v>0</v>
      </c>
      <c r="H246" s="8">
        <v>0</v>
      </c>
      <c r="I246" s="8">
        <v>15</v>
      </c>
      <c r="J246" s="9">
        <v>10</v>
      </c>
      <c r="K246" s="8">
        <f t="shared" si="68"/>
        <v>75</v>
      </c>
      <c r="L246" s="8">
        <f t="shared" si="68"/>
        <v>33.29</v>
      </c>
      <c r="M246" s="8">
        <f t="shared" si="68"/>
        <v>0</v>
      </c>
      <c r="N246" s="8">
        <f t="shared" si="68"/>
        <v>0</v>
      </c>
      <c r="O246" s="8">
        <f t="shared" si="68"/>
        <v>0</v>
      </c>
      <c r="P246" s="8">
        <f t="shared" si="68"/>
        <v>0</v>
      </c>
      <c r="Q246" s="8">
        <f t="shared" si="68"/>
        <v>3.75</v>
      </c>
      <c r="R246" s="8">
        <f t="shared" si="67"/>
        <v>2.5</v>
      </c>
    </row>
    <row r="247" spans="1:18" ht="24.95" customHeight="1" x14ac:dyDescent="0.25">
      <c r="A247" s="16">
        <v>5</v>
      </c>
      <c r="B247" s="17" t="s">
        <v>204</v>
      </c>
      <c r="C247" s="8">
        <v>115</v>
      </c>
      <c r="D247" s="8">
        <v>50</v>
      </c>
      <c r="E247" s="8">
        <v>46</v>
      </c>
      <c r="F247" s="8">
        <v>6.44</v>
      </c>
      <c r="G247" s="8">
        <v>0</v>
      </c>
      <c r="H247" s="8">
        <v>0</v>
      </c>
      <c r="I247" s="8">
        <v>15</v>
      </c>
      <c r="J247" s="9">
        <v>10</v>
      </c>
      <c r="K247" s="8">
        <f t="shared" si="68"/>
        <v>28.75</v>
      </c>
      <c r="L247" s="8">
        <f t="shared" si="68"/>
        <v>12.5</v>
      </c>
      <c r="M247" s="8">
        <f t="shared" si="68"/>
        <v>11.5</v>
      </c>
      <c r="N247" s="8">
        <f t="shared" si="68"/>
        <v>1.61</v>
      </c>
      <c r="O247" s="8">
        <f t="shared" si="68"/>
        <v>0</v>
      </c>
      <c r="P247" s="8">
        <f t="shared" si="68"/>
        <v>0</v>
      </c>
      <c r="Q247" s="8">
        <f t="shared" si="68"/>
        <v>3.75</v>
      </c>
      <c r="R247" s="8">
        <f t="shared" si="67"/>
        <v>2.5</v>
      </c>
    </row>
    <row r="248" spans="1:18" ht="24.95" customHeight="1" x14ac:dyDescent="0.25">
      <c r="A248" s="16">
        <v>6</v>
      </c>
      <c r="B248" s="17" t="s">
        <v>205</v>
      </c>
      <c r="C248" s="8">
        <v>128</v>
      </c>
      <c r="D248" s="8">
        <v>61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9">
        <v>0</v>
      </c>
      <c r="K248" s="8">
        <f t="shared" si="68"/>
        <v>32</v>
      </c>
      <c r="L248" s="8">
        <f t="shared" si="68"/>
        <v>15.25</v>
      </c>
      <c r="M248" s="8">
        <f t="shared" si="68"/>
        <v>0</v>
      </c>
      <c r="N248" s="8">
        <f t="shared" si="68"/>
        <v>0</v>
      </c>
      <c r="O248" s="8">
        <f t="shared" si="68"/>
        <v>0</v>
      </c>
      <c r="P248" s="8">
        <f t="shared" si="68"/>
        <v>0</v>
      </c>
      <c r="Q248" s="8">
        <f t="shared" si="68"/>
        <v>0</v>
      </c>
      <c r="R248" s="8">
        <f t="shared" si="67"/>
        <v>0</v>
      </c>
    </row>
    <row r="249" spans="1:18" ht="24.95" customHeight="1" x14ac:dyDescent="0.25">
      <c r="A249" s="16">
        <v>7</v>
      </c>
      <c r="B249" s="17" t="s">
        <v>206</v>
      </c>
      <c r="C249" s="8">
        <v>93.45</v>
      </c>
      <c r="D249" s="8">
        <v>58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9">
        <v>0</v>
      </c>
      <c r="K249" s="8">
        <f t="shared" si="68"/>
        <v>23.36</v>
      </c>
      <c r="L249" s="8">
        <f t="shared" si="68"/>
        <v>14.5</v>
      </c>
      <c r="M249" s="8">
        <f t="shared" si="68"/>
        <v>0</v>
      </c>
      <c r="N249" s="8">
        <f t="shared" si="68"/>
        <v>0</v>
      </c>
      <c r="O249" s="8">
        <f t="shared" si="68"/>
        <v>0</v>
      </c>
      <c r="P249" s="8">
        <f t="shared" si="68"/>
        <v>0</v>
      </c>
      <c r="Q249" s="8">
        <f t="shared" si="68"/>
        <v>0</v>
      </c>
      <c r="R249" s="8">
        <f t="shared" si="67"/>
        <v>0</v>
      </c>
    </row>
    <row r="250" spans="1:18" s="21" customFormat="1" ht="24.95" customHeight="1" x14ac:dyDescent="0.25">
      <c r="A250" s="18"/>
      <c r="B250" s="19" t="s">
        <v>200</v>
      </c>
      <c r="C250" s="20">
        <f t="shared" ref="C250:R250" si="72">SUM(C243:C249)</f>
        <v>1634.53</v>
      </c>
      <c r="D250" s="20">
        <f t="shared" si="72"/>
        <v>742.14</v>
      </c>
      <c r="E250" s="20">
        <f t="shared" si="72"/>
        <v>133</v>
      </c>
      <c r="F250" s="20">
        <f t="shared" si="72"/>
        <v>32.44</v>
      </c>
      <c r="G250" s="20">
        <f t="shared" si="72"/>
        <v>0</v>
      </c>
      <c r="H250" s="20">
        <f t="shared" si="72"/>
        <v>0</v>
      </c>
      <c r="I250" s="20">
        <f t="shared" si="72"/>
        <v>194.67000000000002</v>
      </c>
      <c r="J250" s="20">
        <f t="shared" si="72"/>
        <v>37.94</v>
      </c>
      <c r="K250" s="20">
        <f t="shared" si="72"/>
        <v>408.63</v>
      </c>
      <c r="L250" s="20">
        <f t="shared" si="72"/>
        <v>185.54</v>
      </c>
      <c r="M250" s="20">
        <f t="shared" si="72"/>
        <v>33.25</v>
      </c>
      <c r="N250" s="20">
        <f t="shared" si="72"/>
        <v>8.11</v>
      </c>
      <c r="O250" s="20">
        <f t="shared" si="72"/>
        <v>0</v>
      </c>
      <c r="P250" s="20">
        <f t="shared" si="72"/>
        <v>0</v>
      </c>
      <c r="Q250" s="20">
        <f t="shared" si="72"/>
        <v>48.67</v>
      </c>
      <c r="R250" s="20">
        <f t="shared" si="72"/>
        <v>9.49</v>
      </c>
    </row>
    <row r="251" spans="1:18" ht="24.95" customHeight="1" x14ac:dyDescent="0.25">
      <c r="A251" s="16">
        <v>8</v>
      </c>
      <c r="B251" s="17" t="s">
        <v>207</v>
      </c>
      <c r="C251" s="8">
        <v>927.42</v>
      </c>
      <c r="D251" s="8">
        <v>560.48</v>
      </c>
      <c r="E251" s="8">
        <v>0</v>
      </c>
      <c r="F251" s="8">
        <v>0</v>
      </c>
      <c r="G251" s="8">
        <v>0</v>
      </c>
      <c r="H251" s="8">
        <v>0</v>
      </c>
      <c r="I251" s="8">
        <v>66</v>
      </c>
      <c r="J251" s="9">
        <v>0</v>
      </c>
      <c r="K251" s="8">
        <f>ROUND(C251*25%,2)-0.01</f>
        <v>231.85000000000002</v>
      </c>
      <c r="L251" s="8">
        <f t="shared" si="68"/>
        <v>140.12</v>
      </c>
      <c r="M251" s="8">
        <f t="shared" si="68"/>
        <v>0</v>
      </c>
      <c r="N251" s="8">
        <f t="shared" si="68"/>
        <v>0</v>
      </c>
      <c r="O251" s="8">
        <f t="shared" si="68"/>
        <v>0</v>
      </c>
      <c r="P251" s="8">
        <f t="shared" si="68"/>
        <v>0</v>
      </c>
      <c r="Q251" s="8">
        <f t="shared" si="68"/>
        <v>16.5</v>
      </c>
      <c r="R251" s="8">
        <f t="shared" si="67"/>
        <v>0</v>
      </c>
    </row>
    <row r="252" spans="1:18" ht="24.95" customHeight="1" x14ac:dyDescent="0.25">
      <c r="A252" s="16">
        <v>9</v>
      </c>
      <c r="B252" s="17" t="s">
        <v>208</v>
      </c>
      <c r="C252" s="8">
        <v>230</v>
      </c>
      <c r="D252" s="8">
        <v>45</v>
      </c>
      <c r="E252" s="8">
        <v>112</v>
      </c>
      <c r="F252" s="8">
        <v>0</v>
      </c>
      <c r="G252" s="8">
        <v>0</v>
      </c>
      <c r="H252" s="8">
        <v>0</v>
      </c>
      <c r="I252" s="8">
        <v>20</v>
      </c>
      <c r="J252" s="9">
        <v>0</v>
      </c>
      <c r="K252" s="8">
        <f t="shared" si="68"/>
        <v>57.5</v>
      </c>
      <c r="L252" s="8">
        <f t="shared" si="68"/>
        <v>11.25</v>
      </c>
      <c r="M252" s="8">
        <f t="shared" si="68"/>
        <v>28</v>
      </c>
      <c r="N252" s="8">
        <f t="shared" si="68"/>
        <v>0</v>
      </c>
      <c r="O252" s="8">
        <f t="shared" si="68"/>
        <v>0</v>
      </c>
      <c r="P252" s="8">
        <f t="shared" si="68"/>
        <v>0</v>
      </c>
      <c r="Q252" s="8">
        <f t="shared" si="68"/>
        <v>5</v>
      </c>
      <c r="R252" s="8">
        <f t="shared" si="67"/>
        <v>0</v>
      </c>
    </row>
    <row r="253" spans="1:18" ht="24.95" customHeight="1" x14ac:dyDescent="0.25">
      <c r="A253" s="16">
        <v>10</v>
      </c>
      <c r="B253" s="17" t="s">
        <v>209</v>
      </c>
      <c r="C253" s="8">
        <v>375</v>
      </c>
      <c r="D253" s="8">
        <v>180</v>
      </c>
      <c r="E253" s="8">
        <v>150</v>
      </c>
      <c r="F253" s="8">
        <v>65</v>
      </c>
      <c r="G253" s="8">
        <v>0</v>
      </c>
      <c r="H253" s="8">
        <v>0</v>
      </c>
      <c r="I253" s="8">
        <v>80</v>
      </c>
      <c r="J253" s="9">
        <v>50.79</v>
      </c>
      <c r="K253" s="8">
        <f t="shared" si="68"/>
        <v>93.75</v>
      </c>
      <c r="L253" s="8">
        <f t="shared" si="68"/>
        <v>45</v>
      </c>
      <c r="M253" s="8">
        <f t="shared" si="68"/>
        <v>37.5</v>
      </c>
      <c r="N253" s="8">
        <f t="shared" si="68"/>
        <v>16.25</v>
      </c>
      <c r="O253" s="8">
        <f t="shared" si="68"/>
        <v>0</v>
      </c>
      <c r="P253" s="8">
        <f t="shared" si="68"/>
        <v>0</v>
      </c>
      <c r="Q253" s="8">
        <f t="shared" si="68"/>
        <v>20</v>
      </c>
      <c r="R253" s="8">
        <f t="shared" si="67"/>
        <v>12.7</v>
      </c>
    </row>
    <row r="254" spans="1:18" ht="24.95" customHeight="1" x14ac:dyDescent="0.25">
      <c r="A254" s="16">
        <v>11</v>
      </c>
      <c r="B254" s="17" t="s">
        <v>210</v>
      </c>
      <c r="C254" s="8">
        <v>135</v>
      </c>
      <c r="D254" s="8">
        <v>10</v>
      </c>
      <c r="E254" s="8">
        <v>0</v>
      </c>
      <c r="F254" s="8">
        <v>0</v>
      </c>
      <c r="G254" s="8">
        <v>0</v>
      </c>
      <c r="H254" s="8">
        <v>0</v>
      </c>
      <c r="I254" s="8">
        <v>10</v>
      </c>
      <c r="J254" s="9">
        <v>0</v>
      </c>
      <c r="K254" s="8">
        <f t="shared" si="68"/>
        <v>33.75</v>
      </c>
      <c r="L254" s="8">
        <f t="shared" si="68"/>
        <v>2.5</v>
      </c>
      <c r="M254" s="8">
        <f t="shared" si="68"/>
        <v>0</v>
      </c>
      <c r="N254" s="8">
        <f t="shared" si="68"/>
        <v>0</v>
      </c>
      <c r="O254" s="8">
        <f t="shared" si="68"/>
        <v>0</v>
      </c>
      <c r="P254" s="8">
        <f t="shared" si="68"/>
        <v>0</v>
      </c>
      <c r="Q254" s="8">
        <f t="shared" si="68"/>
        <v>2.5</v>
      </c>
      <c r="R254" s="8">
        <f t="shared" si="67"/>
        <v>0</v>
      </c>
    </row>
    <row r="255" spans="1:18" s="21" customFormat="1" ht="24.95" customHeight="1" x14ac:dyDescent="0.25">
      <c r="A255" s="18"/>
      <c r="B255" s="19" t="s">
        <v>207</v>
      </c>
      <c r="C255" s="20">
        <f t="shared" ref="C255:R255" si="73">SUM(C251:C254)</f>
        <v>1667.42</v>
      </c>
      <c r="D255" s="20">
        <f t="shared" si="73"/>
        <v>795.48</v>
      </c>
      <c r="E255" s="20">
        <f t="shared" si="73"/>
        <v>262</v>
      </c>
      <c r="F255" s="20">
        <f t="shared" si="73"/>
        <v>65</v>
      </c>
      <c r="G255" s="20">
        <f t="shared" si="73"/>
        <v>0</v>
      </c>
      <c r="H255" s="20">
        <f t="shared" si="73"/>
        <v>0</v>
      </c>
      <c r="I255" s="20">
        <f t="shared" si="73"/>
        <v>176</v>
      </c>
      <c r="J255" s="20">
        <f t="shared" si="73"/>
        <v>50.79</v>
      </c>
      <c r="K255" s="20">
        <f t="shared" si="73"/>
        <v>416.85</v>
      </c>
      <c r="L255" s="20">
        <f t="shared" si="73"/>
        <v>198.87</v>
      </c>
      <c r="M255" s="20">
        <f t="shared" si="73"/>
        <v>65.5</v>
      </c>
      <c r="N255" s="20">
        <f t="shared" si="73"/>
        <v>16.25</v>
      </c>
      <c r="O255" s="20">
        <f t="shared" si="73"/>
        <v>0</v>
      </c>
      <c r="P255" s="20">
        <f t="shared" si="73"/>
        <v>0</v>
      </c>
      <c r="Q255" s="20">
        <f t="shared" si="73"/>
        <v>44</v>
      </c>
      <c r="R255" s="20">
        <f t="shared" si="73"/>
        <v>12.7</v>
      </c>
    </row>
    <row r="256" spans="1:18" ht="24.95" customHeight="1" x14ac:dyDescent="0.25">
      <c r="A256" s="16">
        <v>13</v>
      </c>
      <c r="B256" s="17" t="s">
        <v>211</v>
      </c>
      <c r="C256" s="8">
        <v>680</v>
      </c>
      <c r="D256" s="8">
        <v>255</v>
      </c>
      <c r="E256" s="8">
        <v>30</v>
      </c>
      <c r="F256" s="8">
        <v>0</v>
      </c>
      <c r="G256" s="8">
        <v>0</v>
      </c>
      <c r="H256" s="8">
        <v>0</v>
      </c>
      <c r="I256" s="8">
        <v>54.71</v>
      </c>
      <c r="J256" s="9">
        <v>69</v>
      </c>
      <c r="K256" s="8">
        <f t="shared" si="68"/>
        <v>170</v>
      </c>
      <c r="L256" s="8">
        <f t="shared" si="68"/>
        <v>63.75</v>
      </c>
      <c r="M256" s="8">
        <f t="shared" si="68"/>
        <v>7.5</v>
      </c>
      <c r="N256" s="8">
        <f t="shared" si="68"/>
        <v>0</v>
      </c>
      <c r="O256" s="8">
        <f t="shared" si="68"/>
        <v>0</v>
      </c>
      <c r="P256" s="8">
        <f t="shared" si="68"/>
        <v>0</v>
      </c>
      <c r="Q256" s="8">
        <f t="shared" si="68"/>
        <v>13.68</v>
      </c>
      <c r="R256" s="8">
        <f>ROUND(J256*25%,2)-0.01</f>
        <v>17.239999999999998</v>
      </c>
    </row>
    <row r="257" spans="1:18" ht="24.95" customHeight="1" x14ac:dyDescent="0.25">
      <c r="A257" s="16">
        <v>14</v>
      </c>
      <c r="B257" s="17" t="s">
        <v>212</v>
      </c>
      <c r="C257" s="8">
        <v>100</v>
      </c>
      <c r="D257" s="8">
        <v>40</v>
      </c>
      <c r="E257" s="8">
        <v>0</v>
      </c>
      <c r="F257" s="8">
        <v>0</v>
      </c>
      <c r="G257" s="8">
        <v>0</v>
      </c>
      <c r="H257" s="8">
        <v>0</v>
      </c>
      <c r="I257" s="8">
        <v>0</v>
      </c>
      <c r="J257" s="9">
        <v>0</v>
      </c>
      <c r="K257" s="8">
        <f t="shared" si="68"/>
        <v>25</v>
      </c>
      <c r="L257" s="8">
        <f t="shared" si="68"/>
        <v>10</v>
      </c>
      <c r="M257" s="8">
        <f t="shared" si="68"/>
        <v>0</v>
      </c>
      <c r="N257" s="8">
        <f t="shared" si="68"/>
        <v>0</v>
      </c>
      <c r="O257" s="8">
        <f t="shared" si="68"/>
        <v>0</v>
      </c>
      <c r="P257" s="8">
        <f t="shared" si="68"/>
        <v>0</v>
      </c>
      <c r="Q257" s="8">
        <f t="shared" si="68"/>
        <v>0</v>
      </c>
      <c r="R257" s="8">
        <f t="shared" si="67"/>
        <v>0</v>
      </c>
    </row>
    <row r="258" spans="1:18" s="21" customFormat="1" ht="24.95" customHeight="1" x14ac:dyDescent="0.25">
      <c r="A258" s="18"/>
      <c r="B258" s="19" t="s">
        <v>211</v>
      </c>
      <c r="C258" s="20">
        <f t="shared" ref="C258:R258" si="74">+C256+C257</f>
        <v>780</v>
      </c>
      <c r="D258" s="20">
        <f t="shared" si="74"/>
        <v>295</v>
      </c>
      <c r="E258" s="20">
        <f t="shared" si="74"/>
        <v>30</v>
      </c>
      <c r="F258" s="20">
        <f t="shared" si="74"/>
        <v>0</v>
      </c>
      <c r="G258" s="20">
        <f t="shared" si="74"/>
        <v>0</v>
      </c>
      <c r="H258" s="20">
        <f t="shared" si="74"/>
        <v>0</v>
      </c>
      <c r="I258" s="20">
        <f t="shared" si="74"/>
        <v>54.71</v>
      </c>
      <c r="J258" s="20">
        <f t="shared" si="74"/>
        <v>69</v>
      </c>
      <c r="K258" s="20">
        <f t="shared" si="74"/>
        <v>195</v>
      </c>
      <c r="L258" s="20">
        <f t="shared" si="74"/>
        <v>73.75</v>
      </c>
      <c r="M258" s="20">
        <f t="shared" si="74"/>
        <v>7.5</v>
      </c>
      <c r="N258" s="20">
        <f t="shared" si="74"/>
        <v>0</v>
      </c>
      <c r="O258" s="20">
        <f t="shared" si="74"/>
        <v>0</v>
      </c>
      <c r="P258" s="20">
        <f t="shared" si="74"/>
        <v>0</v>
      </c>
      <c r="Q258" s="20">
        <f t="shared" si="74"/>
        <v>13.68</v>
      </c>
      <c r="R258" s="20">
        <f t="shared" si="74"/>
        <v>17.239999999999998</v>
      </c>
    </row>
    <row r="259" spans="1:18" ht="24.95" customHeight="1" x14ac:dyDescent="0.25">
      <c r="A259" s="16">
        <v>15</v>
      </c>
      <c r="B259" s="17" t="s">
        <v>213</v>
      </c>
      <c r="C259" s="8">
        <v>600</v>
      </c>
      <c r="D259" s="8">
        <v>538.44000000000005</v>
      </c>
      <c r="E259" s="8">
        <v>0</v>
      </c>
      <c r="F259" s="8">
        <v>0</v>
      </c>
      <c r="G259" s="8">
        <v>0</v>
      </c>
      <c r="H259" s="8">
        <v>0</v>
      </c>
      <c r="I259" s="8">
        <v>78.09</v>
      </c>
      <c r="J259" s="9">
        <v>31</v>
      </c>
      <c r="K259" s="8">
        <f t="shared" si="68"/>
        <v>150</v>
      </c>
      <c r="L259" s="8">
        <f t="shared" si="68"/>
        <v>134.61000000000001</v>
      </c>
      <c r="M259" s="8">
        <f t="shared" si="68"/>
        <v>0</v>
      </c>
      <c r="N259" s="8">
        <f t="shared" si="68"/>
        <v>0</v>
      </c>
      <c r="O259" s="8">
        <f t="shared" si="68"/>
        <v>0</v>
      </c>
      <c r="P259" s="8">
        <f t="shared" si="68"/>
        <v>0</v>
      </c>
      <c r="Q259" s="8">
        <f t="shared" si="68"/>
        <v>19.52</v>
      </c>
      <c r="R259" s="8">
        <f t="shared" si="67"/>
        <v>7.75</v>
      </c>
    </row>
    <row r="260" spans="1:18" ht="24.95" customHeight="1" x14ac:dyDescent="0.25">
      <c r="A260" s="16">
        <v>16</v>
      </c>
      <c r="B260" s="17" t="s">
        <v>214</v>
      </c>
      <c r="C260" s="8">
        <v>80</v>
      </c>
      <c r="D260" s="8">
        <v>0</v>
      </c>
      <c r="E260" s="8">
        <v>0</v>
      </c>
      <c r="F260" s="8">
        <v>0</v>
      </c>
      <c r="G260" s="8">
        <v>0</v>
      </c>
      <c r="H260" s="8">
        <v>0</v>
      </c>
      <c r="I260" s="8">
        <v>0</v>
      </c>
      <c r="J260" s="9">
        <v>0</v>
      </c>
      <c r="K260" s="8">
        <f t="shared" si="68"/>
        <v>20</v>
      </c>
      <c r="L260" s="8">
        <f t="shared" si="68"/>
        <v>0</v>
      </c>
      <c r="M260" s="8">
        <f t="shared" si="68"/>
        <v>0</v>
      </c>
      <c r="N260" s="8">
        <f t="shared" si="68"/>
        <v>0</v>
      </c>
      <c r="O260" s="8">
        <f t="shared" si="68"/>
        <v>0</v>
      </c>
      <c r="P260" s="8">
        <f t="shared" si="68"/>
        <v>0</v>
      </c>
      <c r="Q260" s="8">
        <f t="shared" si="68"/>
        <v>0</v>
      </c>
      <c r="R260" s="8">
        <f t="shared" si="67"/>
        <v>0</v>
      </c>
    </row>
    <row r="261" spans="1:18" ht="24.95" customHeight="1" x14ac:dyDescent="0.25">
      <c r="A261" s="16">
        <v>17</v>
      </c>
      <c r="B261" s="17" t="s">
        <v>215</v>
      </c>
      <c r="C261" s="8">
        <v>100</v>
      </c>
      <c r="D261" s="8">
        <v>0</v>
      </c>
      <c r="E261" s="8">
        <v>37</v>
      </c>
      <c r="F261" s="8">
        <v>0</v>
      </c>
      <c r="G261" s="8">
        <v>0</v>
      </c>
      <c r="H261" s="8">
        <v>0</v>
      </c>
      <c r="I261" s="8">
        <v>0</v>
      </c>
      <c r="J261" s="9">
        <v>0</v>
      </c>
      <c r="K261" s="8">
        <f t="shared" si="68"/>
        <v>25</v>
      </c>
      <c r="L261" s="8">
        <f t="shared" si="68"/>
        <v>0</v>
      </c>
      <c r="M261" s="8">
        <f t="shared" si="68"/>
        <v>9.25</v>
      </c>
      <c r="N261" s="8">
        <f t="shared" si="68"/>
        <v>0</v>
      </c>
      <c r="O261" s="8">
        <f t="shared" si="68"/>
        <v>0</v>
      </c>
      <c r="P261" s="8">
        <f t="shared" si="68"/>
        <v>0</v>
      </c>
      <c r="Q261" s="8">
        <f t="shared" si="68"/>
        <v>0</v>
      </c>
      <c r="R261" s="8">
        <f t="shared" si="67"/>
        <v>0</v>
      </c>
    </row>
    <row r="262" spans="1:18" s="21" customFormat="1" ht="24.95" customHeight="1" x14ac:dyDescent="0.25">
      <c r="A262" s="18"/>
      <c r="B262" s="19" t="s">
        <v>216</v>
      </c>
      <c r="C262" s="20">
        <f t="shared" ref="C262:R262" si="75">+C261+C260+C259</f>
        <v>780</v>
      </c>
      <c r="D262" s="20">
        <f t="shared" si="75"/>
        <v>538.44000000000005</v>
      </c>
      <c r="E262" s="20">
        <f t="shared" si="75"/>
        <v>37</v>
      </c>
      <c r="F262" s="20">
        <f t="shared" si="75"/>
        <v>0</v>
      </c>
      <c r="G262" s="20">
        <f t="shared" si="75"/>
        <v>0</v>
      </c>
      <c r="H262" s="20">
        <f t="shared" si="75"/>
        <v>0</v>
      </c>
      <c r="I262" s="20">
        <f t="shared" si="75"/>
        <v>78.09</v>
      </c>
      <c r="J262" s="20">
        <f t="shared" si="75"/>
        <v>31</v>
      </c>
      <c r="K262" s="20">
        <f t="shared" si="75"/>
        <v>195</v>
      </c>
      <c r="L262" s="20">
        <f t="shared" si="75"/>
        <v>134.61000000000001</v>
      </c>
      <c r="M262" s="20">
        <f t="shared" si="75"/>
        <v>9.25</v>
      </c>
      <c r="N262" s="20">
        <f t="shared" si="75"/>
        <v>0</v>
      </c>
      <c r="O262" s="20">
        <f t="shared" si="75"/>
        <v>0</v>
      </c>
      <c r="P262" s="20">
        <f t="shared" si="75"/>
        <v>0</v>
      </c>
      <c r="Q262" s="20">
        <f t="shared" si="75"/>
        <v>19.52</v>
      </c>
      <c r="R262" s="20">
        <f t="shared" si="75"/>
        <v>7.75</v>
      </c>
    </row>
    <row r="263" spans="1:18" ht="24.95" customHeight="1" x14ac:dyDescent="0.25">
      <c r="A263" s="16">
        <v>18</v>
      </c>
      <c r="B263" s="17" t="s">
        <v>217</v>
      </c>
      <c r="C263" s="8">
        <v>580</v>
      </c>
      <c r="D263" s="8">
        <v>300</v>
      </c>
      <c r="E263" s="8">
        <v>114.56</v>
      </c>
      <c r="F263" s="8">
        <v>0</v>
      </c>
      <c r="G263" s="8">
        <v>0</v>
      </c>
      <c r="H263" s="8">
        <v>0</v>
      </c>
      <c r="I263" s="8">
        <v>78</v>
      </c>
      <c r="J263" s="9">
        <v>16.79</v>
      </c>
      <c r="K263" s="8">
        <f t="shared" si="68"/>
        <v>145</v>
      </c>
      <c r="L263" s="8">
        <f t="shared" si="68"/>
        <v>75</v>
      </c>
      <c r="M263" s="8">
        <f t="shared" si="68"/>
        <v>28.64</v>
      </c>
      <c r="N263" s="8">
        <f t="shared" si="68"/>
        <v>0</v>
      </c>
      <c r="O263" s="8">
        <f t="shared" si="68"/>
        <v>0</v>
      </c>
      <c r="P263" s="8">
        <f t="shared" si="68"/>
        <v>0</v>
      </c>
      <c r="Q263" s="8">
        <f t="shared" si="68"/>
        <v>19.5</v>
      </c>
      <c r="R263" s="8">
        <f t="shared" si="67"/>
        <v>4.2</v>
      </c>
    </row>
    <row r="264" spans="1:18" s="30" customFormat="1" ht="24.95" customHeight="1" x14ac:dyDescent="0.25">
      <c r="A264" s="26" t="s">
        <v>218</v>
      </c>
      <c r="B264" s="27" t="s">
        <v>219</v>
      </c>
      <c r="C264" s="29">
        <f t="shared" ref="C264:R264" si="76">+C263+C262+C258+C255+C250</f>
        <v>5441.95</v>
      </c>
      <c r="D264" s="29">
        <f t="shared" si="76"/>
        <v>2671.06</v>
      </c>
      <c r="E264" s="29">
        <f t="shared" si="76"/>
        <v>576.55999999999995</v>
      </c>
      <c r="F264" s="29">
        <f t="shared" si="76"/>
        <v>97.44</v>
      </c>
      <c r="G264" s="29">
        <f t="shared" si="76"/>
        <v>0</v>
      </c>
      <c r="H264" s="29">
        <f t="shared" si="76"/>
        <v>0</v>
      </c>
      <c r="I264" s="29">
        <f t="shared" si="76"/>
        <v>581.47</v>
      </c>
      <c r="J264" s="29">
        <f t="shared" si="76"/>
        <v>205.51999999999998</v>
      </c>
      <c r="K264" s="29">
        <f t="shared" si="76"/>
        <v>1360.48</v>
      </c>
      <c r="L264" s="29">
        <f t="shared" si="76"/>
        <v>667.77</v>
      </c>
      <c r="M264" s="29">
        <f t="shared" si="76"/>
        <v>144.13999999999999</v>
      </c>
      <c r="N264" s="29">
        <f t="shared" si="76"/>
        <v>24.36</v>
      </c>
      <c r="O264" s="29">
        <f t="shared" si="76"/>
        <v>0</v>
      </c>
      <c r="P264" s="29">
        <f t="shared" si="76"/>
        <v>0</v>
      </c>
      <c r="Q264" s="29">
        <f t="shared" si="76"/>
        <v>145.37</v>
      </c>
      <c r="R264" s="29">
        <f t="shared" si="76"/>
        <v>51.38</v>
      </c>
    </row>
    <row r="265" spans="1:18" ht="24.95" customHeight="1" x14ac:dyDescent="0.25">
      <c r="A265" s="16">
        <v>1</v>
      </c>
      <c r="B265" s="17" t="s">
        <v>220</v>
      </c>
      <c r="C265" s="8">
        <v>2313.0700000000002</v>
      </c>
      <c r="D265" s="8">
        <v>600</v>
      </c>
      <c r="E265" s="8">
        <v>0</v>
      </c>
      <c r="F265" s="8">
        <v>0</v>
      </c>
      <c r="G265" s="8">
        <v>0</v>
      </c>
      <c r="H265" s="8">
        <v>0</v>
      </c>
      <c r="I265" s="8">
        <v>50</v>
      </c>
      <c r="J265" s="9">
        <v>0</v>
      </c>
      <c r="K265" s="8">
        <f t="shared" si="68"/>
        <v>578.27</v>
      </c>
      <c r="L265" s="8">
        <f t="shared" si="68"/>
        <v>150</v>
      </c>
      <c r="M265" s="8">
        <f t="shared" si="68"/>
        <v>0</v>
      </c>
      <c r="N265" s="8">
        <f t="shared" si="68"/>
        <v>0</v>
      </c>
      <c r="O265" s="8">
        <f t="shared" si="68"/>
        <v>0</v>
      </c>
      <c r="P265" s="8">
        <f t="shared" si="68"/>
        <v>0</v>
      </c>
      <c r="Q265" s="8">
        <f t="shared" si="68"/>
        <v>12.5</v>
      </c>
      <c r="R265" s="8">
        <f t="shared" si="67"/>
        <v>0</v>
      </c>
    </row>
    <row r="266" spans="1:18" ht="24.95" customHeight="1" x14ac:dyDescent="0.25">
      <c r="A266" s="16">
        <v>2</v>
      </c>
      <c r="B266" s="17" t="s">
        <v>221</v>
      </c>
      <c r="C266" s="8">
        <v>550</v>
      </c>
      <c r="D266" s="8">
        <v>120.89</v>
      </c>
      <c r="E266" s="8">
        <v>0</v>
      </c>
      <c r="F266" s="8">
        <v>0</v>
      </c>
      <c r="G266" s="8">
        <v>0</v>
      </c>
      <c r="H266" s="8">
        <v>0</v>
      </c>
      <c r="I266" s="8">
        <v>15.24</v>
      </c>
      <c r="J266" s="9">
        <v>8</v>
      </c>
      <c r="K266" s="8">
        <f t="shared" si="68"/>
        <v>137.5</v>
      </c>
      <c r="L266" s="8">
        <f t="shared" si="68"/>
        <v>30.22</v>
      </c>
      <c r="M266" s="8">
        <f t="shared" si="68"/>
        <v>0</v>
      </c>
      <c r="N266" s="8">
        <f t="shared" si="68"/>
        <v>0</v>
      </c>
      <c r="O266" s="8">
        <f t="shared" si="68"/>
        <v>0</v>
      </c>
      <c r="P266" s="8">
        <f t="shared" si="68"/>
        <v>0</v>
      </c>
      <c r="Q266" s="8">
        <f t="shared" si="68"/>
        <v>3.81</v>
      </c>
      <c r="R266" s="8">
        <f t="shared" si="67"/>
        <v>2</v>
      </c>
    </row>
    <row r="267" spans="1:18" ht="24.95" customHeight="1" x14ac:dyDescent="0.25">
      <c r="A267" s="16">
        <v>3</v>
      </c>
      <c r="B267" s="17" t="s">
        <v>222</v>
      </c>
      <c r="C267" s="8">
        <v>1800</v>
      </c>
      <c r="D267" s="8">
        <v>500</v>
      </c>
      <c r="E267" s="8">
        <v>0</v>
      </c>
      <c r="F267" s="8">
        <v>0</v>
      </c>
      <c r="G267" s="8">
        <v>0</v>
      </c>
      <c r="H267" s="8">
        <v>0</v>
      </c>
      <c r="I267" s="8">
        <v>75</v>
      </c>
      <c r="J267" s="9">
        <v>10</v>
      </c>
      <c r="K267" s="8">
        <f t="shared" si="68"/>
        <v>450</v>
      </c>
      <c r="L267" s="8">
        <f t="shared" si="68"/>
        <v>125</v>
      </c>
      <c r="M267" s="8">
        <f t="shared" si="68"/>
        <v>0</v>
      </c>
      <c r="N267" s="8">
        <f t="shared" si="68"/>
        <v>0</v>
      </c>
      <c r="O267" s="8">
        <f t="shared" si="68"/>
        <v>0</v>
      </c>
      <c r="P267" s="8">
        <f t="shared" si="68"/>
        <v>0</v>
      </c>
      <c r="Q267" s="8">
        <f t="shared" si="68"/>
        <v>18.75</v>
      </c>
      <c r="R267" s="8">
        <f t="shared" si="67"/>
        <v>2.5</v>
      </c>
    </row>
    <row r="268" spans="1:18" ht="24.95" customHeight="1" x14ac:dyDescent="0.25">
      <c r="A268" s="16">
        <v>4</v>
      </c>
      <c r="B268" s="17" t="s">
        <v>223</v>
      </c>
      <c r="C268" s="8">
        <v>568</v>
      </c>
      <c r="D268" s="8">
        <v>536</v>
      </c>
      <c r="E268" s="8">
        <v>0</v>
      </c>
      <c r="F268" s="8">
        <v>0</v>
      </c>
      <c r="G268" s="8">
        <v>37.799999999999997</v>
      </c>
      <c r="H268" s="8">
        <v>0</v>
      </c>
      <c r="I268" s="8">
        <v>115</v>
      </c>
      <c r="J268" s="9">
        <v>90</v>
      </c>
      <c r="K268" s="8">
        <f t="shared" si="68"/>
        <v>142</v>
      </c>
      <c r="L268" s="8">
        <f t="shared" si="68"/>
        <v>134</v>
      </c>
      <c r="M268" s="8">
        <f t="shared" si="68"/>
        <v>0</v>
      </c>
      <c r="N268" s="8">
        <f t="shared" si="68"/>
        <v>0</v>
      </c>
      <c r="O268" s="8">
        <f t="shared" si="68"/>
        <v>9.4499999999999993</v>
      </c>
      <c r="P268" s="8">
        <f t="shared" si="68"/>
        <v>0</v>
      </c>
      <c r="Q268" s="8">
        <f t="shared" si="68"/>
        <v>28.75</v>
      </c>
      <c r="R268" s="8">
        <f t="shared" si="67"/>
        <v>22.5</v>
      </c>
    </row>
    <row r="269" spans="1:18" ht="24.95" customHeight="1" x14ac:dyDescent="0.25">
      <c r="A269" s="16">
        <v>5</v>
      </c>
      <c r="B269" s="17" t="s">
        <v>224</v>
      </c>
      <c r="C269" s="8">
        <v>750</v>
      </c>
      <c r="D269" s="8">
        <v>70</v>
      </c>
      <c r="E269" s="8">
        <v>0</v>
      </c>
      <c r="F269" s="8">
        <v>0</v>
      </c>
      <c r="G269" s="8">
        <v>0</v>
      </c>
      <c r="H269" s="8">
        <v>0</v>
      </c>
      <c r="I269" s="8">
        <v>0</v>
      </c>
      <c r="J269" s="9">
        <v>0</v>
      </c>
      <c r="K269" s="8">
        <f t="shared" si="68"/>
        <v>187.5</v>
      </c>
      <c r="L269" s="8">
        <f t="shared" si="68"/>
        <v>17.5</v>
      </c>
      <c r="M269" s="8">
        <f t="shared" si="68"/>
        <v>0</v>
      </c>
      <c r="N269" s="8">
        <f t="shared" si="68"/>
        <v>0</v>
      </c>
      <c r="O269" s="8">
        <f t="shared" si="68"/>
        <v>0</v>
      </c>
      <c r="P269" s="8">
        <f t="shared" si="68"/>
        <v>0</v>
      </c>
      <c r="Q269" s="8">
        <f t="shared" si="68"/>
        <v>0</v>
      </c>
      <c r="R269" s="8">
        <f t="shared" si="67"/>
        <v>0</v>
      </c>
    </row>
    <row r="270" spans="1:18" s="21" customFormat="1" ht="24.95" customHeight="1" x14ac:dyDescent="0.25">
      <c r="A270" s="23"/>
      <c r="B270" s="19" t="s">
        <v>223</v>
      </c>
      <c r="C270" s="34">
        <v>1318</v>
      </c>
      <c r="D270" s="34">
        <v>606</v>
      </c>
      <c r="E270" s="34">
        <v>0</v>
      </c>
      <c r="F270" s="34">
        <v>0</v>
      </c>
      <c r="G270" s="34">
        <v>37.799999999999997</v>
      </c>
      <c r="H270" s="34">
        <v>0</v>
      </c>
      <c r="I270" s="34">
        <v>115</v>
      </c>
      <c r="J270" s="34">
        <v>90</v>
      </c>
      <c r="K270" s="34">
        <f t="shared" ref="K270:R270" si="77">+K269+K268</f>
        <v>329.5</v>
      </c>
      <c r="L270" s="34">
        <f t="shared" si="77"/>
        <v>151.5</v>
      </c>
      <c r="M270" s="34">
        <f t="shared" si="77"/>
        <v>0</v>
      </c>
      <c r="N270" s="34">
        <f t="shared" si="77"/>
        <v>0</v>
      </c>
      <c r="O270" s="34">
        <f t="shared" si="77"/>
        <v>9.4499999999999993</v>
      </c>
      <c r="P270" s="34">
        <f t="shared" si="77"/>
        <v>0</v>
      </c>
      <c r="Q270" s="34">
        <f t="shared" si="77"/>
        <v>28.75</v>
      </c>
      <c r="R270" s="34">
        <f t="shared" si="77"/>
        <v>22.5</v>
      </c>
    </row>
    <row r="271" spans="1:18" ht="45.75" customHeight="1" x14ac:dyDescent="0.25">
      <c r="A271" s="16">
        <v>6</v>
      </c>
      <c r="B271" s="33" t="s">
        <v>225</v>
      </c>
      <c r="C271" s="8">
        <v>17735</v>
      </c>
      <c r="D271" s="8">
        <v>29102</v>
      </c>
      <c r="E271" s="8">
        <v>2272.89</v>
      </c>
      <c r="F271" s="8">
        <v>3108.11</v>
      </c>
      <c r="G271" s="8">
        <v>2635</v>
      </c>
      <c r="H271" s="8">
        <v>900</v>
      </c>
      <c r="I271" s="8">
        <v>4082</v>
      </c>
      <c r="J271" s="9">
        <v>1640</v>
      </c>
      <c r="K271" s="8">
        <f>ROUND(C271*25%,2)-0.01</f>
        <v>4433.74</v>
      </c>
      <c r="L271" s="8">
        <f t="shared" si="68"/>
        <v>7275.5</v>
      </c>
      <c r="M271" s="8">
        <f t="shared" si="68"/>
        <v>568.22</v>
      </c>
      <c r="N271" s="8">
        <f t="shared" si="68"/>
        <v>777.03</v>
      </c>
      <c r="O271" s="8">
        <f t="shared" si="68"/>
        <v>658.75</v>
      </c>
      <c r="P271" s="8">
        <f t="shared" si="68"/>
        <v>225</v>
      </c>
      <c r="Q271" s="8">
        <f t="shared" si="68"/>
        <v>1020.5</v>
      </c>
      <c r="R271" s="8">
        <f t="shared" si="67"/>
        <v>410</v>
      </c>
    </row>
    <row r="272" spans="1:18" s="30" customFormat="1" ht="24.95" customHeight="1" x14ac:dyDescent="0.25">
      <c r="A272" s="26" t="s">
        <v>226</v>
      </c>
      <c r="B272" s="27" t="s">
        <v>227</v>
      </c>
      <c r="C272" s="29">
        <f t="shared" ref="C272:R272" si="78">+C265+C266+C267+C270+C271</f>
        <v>23716.07</v>
      </c>
      <c r="D272" s="29">
        <f t="shared" si="78"/>
        <v>30928.89</v>
      </c>
      <c r="E272" s="29">
        <f t="shared" si="78"/>
        <v>2272.89</v>
      </c>
      <c r="F272" s="29">
        <f t="shared" si="78"/>
        <v>3108.11</v>
      </c>
      <c r="G272" s="29">
        <f t="shared" si="78"/>
        <v>2672.8</v>
      </c>
      <c r="H272" s="29">
        <f t="shared" si="78"/>
        <v>900</v>
      </c>
      <c r="I272" s="29">
        <f t="shared" si="78"/>
        <v>4337.24</v>
      </c>
      <c r="J272" s="29">
        <f t="shared" si="78"/>
        <v>1748</v>
      </c>
      <c r="K272" s="29">
        <f t="shared" si="78"/>
        <v>5929.01</v>
      </c>
      <c r="L272" s="29">
        <f t="shared" si="78"/>
        <v>7732.22</v>
      </c>
      <c r="M272" s="29">
        <f t="shared" si="78"/>
        <v>568.22</v>
      </c>
      <c r="N272" s="29">
        <f t="shared" si="78"/>
        <v>777.03</v>
      </c>
      <c r="O272" s="29">
        <f t="shared" si="78"/>
        <v>668.2</v>
      </c>
      <c r="P272" s="29">
        <f t="shared" si="78"/>
        <v>225</v>
      </c>
      <c r="Q272" s="29">
        <f t="shared" si="78"/>
        <v>1084.31</v>
      </c>
      <c r="R272" s="29">
        <f t="shared" si="78"/>
        <v>437</v>
      </c>
    </row>
    <row r="273" spans="1:18" ht="24.95" customHeight="1" x14ac:dyDescent="0.25">
      <c r="A273" s="16">
        <v>1</v>
      </c>
      <c r="B273" s="17" t="s">
        <v>228</v>
      </c>
      <c r="C273" s="8">
        <v>430</v>
      </c>
      <c r="D273" s="8">
        <v>20</v>
      </c>
      <c r="E273" s="8">
        <v>0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  <c r="K273" s="8">
        <f t="shared" ref="K273:R288" si="79">ROUND(C273*25%,2)</f>
        <v>107.5</v>
      </c>
      <c r="L273" s="8">
        <f t="shared" si="79"/>
        <v>5</v>
      </c>
      <c r="M273" s="8">
        <f t="shared" si="79"/>
        <v>0</v>
      </c>
      <c r="N273" s="8">
        <f t="shared" si="79"/>
        <v>0</v>
      </c>
      <c r="O273" s="8">
        <f t="shared" si="79"/>
        <v>0</v>
      </c>
      <c r="P273" s="8">
        <f t="shared" si="79"/>
        <v>0</v>
      </c>
      <c r="Q273" s="8">
        <f t="shared" si="79"/>
        <v>0</v>
      </c>
      <c r="R273" s="8">
        <f t="shared" si="79"/>
        <v>0</v>
      </c>
    </row>
    <row r="274" spans="1:18" ht="24.95" customHeight="1" x14ac:dyDescent="0.25">
      <c r="A274" s="16">
        <v>2</v>
      </c>
      <c r="B274" s="17" t="s">
        <v>229</v>
      </c>
      <c r="C274" s="8">
        <v>828</v>
      </c>
      <c r="D274" s="8">
        <v>500</v>
      </c>
      <c r="E274" s="8">
        <v>0</v>
      </c>
      <c r="F274" s="8">
        <v>0</v>
      </c>
      <c r="G274" s="8">
        <v>250</v>
      </c>
      <c r="H274" s="8">
        <v>0</v>
      </c>
      <c r="I274" s="8">
        <v>372</v>
      </c>
      <c r="J274" s="9">
        <v>79</v>
      </c>
      <c r="K274" s="8">
        <f t="shared" si="79"/>
        <v>207</v>
      </c>
      <c r="L274" s="8">
        <f t="shared" si="79"/>
        <v>125</v>
      </c>
      <c r="M274" s="8">
        <f t="shared" si="79"/>
        <v>0</v>
      </c>
      <c r="N274" s="8">
        <f t="shared" si="79"/>
        <v>0</v>
      </c>
      <c r="O274" s="8">
        <f t="shared" si="79"/>
        <v>62.5</v>
      </c>
      <c r="P274" s="8">
        <f t="shared" si="79"/>
        <v>0</v>
      </c>
      <c r="Q274" s="8">
        <f t="shared" si="79"/>
        <v>93</v>
      </c>
      <c r="R274" s="8">
        <f t="shared" si="79"/>
        <v>19.75</v>
      </c>
    </row>
    <row r="275" spans="1:18" ht="24.95" customHeight="1" x14ac:dyDescent="0.25">
      <c r="A275" s="16">
        <v>3</v>
      </c>
      <c r="B275" s="17" t="s">
        <v>230</v>
      </c>
      <c r="C275" s="8">
        <v>700</v>
      </c>
      <c r="D275" s="8">
        <v>250</v>
      </c>
      <c r="E275" s="8">
        <v>0</v>
      </c>
      <c r="F275" s="8">
        <v>0</v>
      </c>
      <c r="G275" s="8">
        <v>225</v>
      </c>
      <c r="H275" s="8">
        <v>130</v>
      </c>
      <c r="I275" s="8">
        <v>300</v>
      </c>
      <c r="J275" s="9">
        <v>100</v>
      </c>
      <c r="K275" s="8">
        <f t="shared" si="79"/>
        <v>175</v>
      </c>
      <c r="L275" s="8">
        <f t="shared" si="79"/>
        <v>62.5</v>
      </c>
      <c r="M275" s="8">
        <f t="shared" si="79"/>
        <v>0</v>
      </c>
      <c r="N275" s="8">
        <f t="shared" si="79"/>
        <v>0</v>
      </c>
      <c r="O275" s="8">
        <f t="shared" si="79"/>
        <v>56.25</v>
      </c>
      <c r="P275" s="8">
        <f t="shared" si="79"/>
        <v>32.5</v>
      </c>
      <c r="Q275" s="8">
        <f t="shared" si="79"/>
        <v>75</v>
      </c>
      <c r="R275" s="8">
        <f t="shared" si="79"/>
        <v>25</v>
      </c>
    </row>
    <row r="276" spans="1:18" ht="24.95" customHeight="1" x14ac:dyDescent="0.25">
      <c r="A276" s="16">
        <v>4</v>
      </c>
      <c r="B276" s="17" t="s">
        <v>231</v>
      </c>
      <c r="C276" s="8">
        <v>928.48</v>
      </c>
      <c r="D276" s="8">
        <v>450</v>
      </c>
      <c r="E276" s="8">
        <v>0</v>
      </c>
      <c r="F276" s="8">
        <v>0</v>
      </c>
      <c r="G276" s="8">
        <v>100</v>
      </c>
      <c r="H276" s="8">
        <v>0</v>
      </c>
      <c r="I276" s="8">
        <v>250</v>
      </c>
      <c r="J276" s="9">
        <v>0</v>
      </c>
      <c r="K276" s="8">
        <f t="shared" si="79"/>
        <v>232.12</v>
      </c>
      <c r="L276" s="8">
        <f t="shared" si="79"/>
        <v>112.5</v>
      </c>
      <c r="M276" s="8">
        <f t="shared" si="79"/>
        <v>0</v>
      </c>
      <c r="N276" s="8">
        <f t="shared" si="79"/>
        <v>0</v>
      </c>
      <c r="O276" s="8">
        <f t="shared" si="79"/>
        <v>25</v>
      </c>
      <c r="P276" s="8">
        <f t="shared" si="79"/>
        <v>0</v>
      </c>
      <c r="Q276" s="8">
        <f t="shared" si="79"/>
        <v>62.5</v>
      </c>
      <c r="R276" s="8">
        <f t="shared" si="79"/>
        <v>0</v>
      </c>
    </row>
    <row r="277" spans="1:18" ht="24.95" customHeight="1" x14ac:dyDescent="0.25">
      <c r="A277" s="16">
        <v>5</v>
      </c>
      <c r="B277" s="17" t="s">
        <v>232</v>
      </c>
      <c r="C277" s="8">
        <v>700</v>
      </c>
      <c r="D277" s="8">
        <v>500</v>
      </c>
      <c r="E277" s="8">
        <v>0</v>
      </c>
      <c r="F277" s="8">
        <v>0</v>
      </c>
      <c r="G277" s="8">
        <v>200</v>
      </c>
      <c r="H277" s="8">
        <v>198</v>
      </c>
      <c r="I277" s="8">
        <v>320.36</v>
      </c>
      <c r="J277" s="9">
        <v>70</v>
      </c>
      <c r="K277" s="8">
        <f t="shared" si="79"/>
        <v>175</v>
      </c>
      <c r="L277" s="8">
        <f t="shared" si="79"/>
        <v>125</v>
      </c>
      <c r="M277" s="8">
        <f t="shared" si="79"/>
        <v>0</v>
      </c>
      <c r="N277" s="8">
        <f t="shared" si="79"/>
        <v>0</v>
      </c>
      <c r="O277" s="8">
        <f t="shared" si="79"/>
        <v>50</v>
      </c>
      <c r="P277" s="8">
        <f t="shared" si="79"/>
        <v>49.5</v>
      </c>
      <c r="Q277" s="8">
        <f t="shared" si="79"/>
        <v>80.09</v>
      </c>
      <c r="R277" s="8">
        <f t="shared" si="79"/>
        <v>17.5</v>
      </c>
    </row>
    <row r="278" spans="1:18" ht="24.95" customHeight="1" x14ac:dyDescent="0.25">
      <c r="A278" s="16">
        <v>6</v>
      </c>
      <c r="B278" s="17" t="s">
        <v>233</v>
      </c>
      <c r="C278" s="8">
        <v>600</v>
      </c>
      <c r="D278" s="8">
        <v>200</v>
      </c>
      <c r="E278" s="8">
        <v>0</v>
      </c>
      <c r="F278" s="8">
        <v>0</v>
      </c>
      <c r="G278" s="8">
        <v>150</v>
      </c>
      <c r="H278" s="8">
        <v>75</v>
      </c>
      <c r="I278" s="8">
        <v>320</v>
      </c>
      <c r="J278" s="9">
        <v>170</v>
      </c>
      <c r="K278" s="8">
        <f t="shared" si="79"/>
        <v>150</v>
      </c>
      <c r="L278" s="8">
        <f t="shared" si="79"/>
        <v>50</v>
      </c>
      <c r="M278" s="8">
        <f t="shared" si="79"/>
        <v>0</v>
      </c>
      <c r="N278" s="8">
        <f t="shared" si="79"/>
        <v>0</v>
      </c>
      <c r="O278" s="8">
        <f t="shared" si="79"/>
        <v>37.5</v>
      </c>
      <c r="P278" s="8">
        <f t="shared" si="79"/>
        <v>18.75</v>
      </c>
      <c r="Q278" s="8">
        <f t="shared" si="79"/>
        <v>80</v>
      </c>
      <c r="R278" s="8">
        <f t="shared" si="79"/>
        <v>42.5</v>
      </c>
    </row>
    <row r="279" spans="1:18" ht="24.95" customHeight="1" x14ac:dyDescent="0.25">
      <c r="A279" s="16">
        <v>7</v>
      </c>
      <c r="B279" s="17" t="s">
        <v>234</v>
      </c>
      <c r="C279" s="8">
        <v>0</v>
      </c>
      <c r="D279" s="8">
        <v>0</v>
      </c>
      <c r="E279" s="8">
        <v>1109</v>
      </c>
      <c r="F279" s="8">
        <v>150</v>
      </c>
      <c r="G279" s="8">
        <v>0</v>
      </c>
      <c r="H279" s="8">
        <v>0</v>
      </c>
      <c r="I279" s="8">
        <v>0</v>
      </c>
      <c r="J279" s="9">
        <v>0</v>
      </c>
      <c r="K279" s="8">
        <f t="shared" si="79"/>
        <v>0</v>
      </c>
      <c r="L279" s="8">
        <f t="shared" si="79"/>
        <v>0</v>
      </c>
      <c r="M279" s="8">
        <f t="shared" si="79"/>
        <v>277.25</v>
      </c>
      <c r="N279" s="8">
        <f t="shared" si="79"/>
        <v>37.5</v>
      </c>
      <c r="O279" s="8">
        <f t="shared" si="79"/>
        <v>0</v>
      </c>
      <c r="P279" s="8">
        <f t="shared" si="79"/>
        <v>0</v>
      </c>
      <c r="Q279" s="8">
        <f t="shared" si="79"/>
        <v>0</v>
      </c>
      <c r="R279" s="8">
        <f t="shared" si="79"/>
        <v>0</v>
      </c>
    </row>
    <row r="280" spans="1:18" ht="24.95" customHeight="1" x14ac:dyDescent="0.25">
      <c r="A280" s="16">
        <v>8</v>
      </c>
      <c r="B280" s="17" t="s">
        <v>235</v>
      </c>
      <c r="C280" s="8">
        <v>0</v>
      </c>
      <c r="D280" s="8">
        <v>0</v>
      </c>
      <c r="E280" s="8">
        <v>1109</v>
      </c>
      <c r="F280" s="8">
        <v>150</v>
      </c>
      <c r="G280" s="8">
        <v>0</v>
      </c>
      <c r="H280" s="8">
        <v>0</v>
      </c>
      <c r="I280" s="8">
        <v>0</v>
      </c>
      <c r="J280" s="9">
        <v>0</v>
      </c>
      <c r="K280" s="8">
        <f t="shared" si="79"/>
        <v>0</v>
      </c>
      <c r="L280" s="8">
        <f t="shared" si="79"/>
        <v>0</v>
      </c>
      <c r="M280" s="8">
        <f t="shared" si="79"/>
        <v>277.25</v>
      </c>
      <c r="N280" s="8">
        <f t="shared" si="79"/>
        <v>37.5</v>
      </c>
      <c r="O280" s="8">
        <f t="shared" si="79"/>
        <v>0</v>
      </c>
      <c r="P280" s="8">
        <f t="shared" si="79"/>
        <v>0</v>
      </c>
      <c r="Q280" s="8">
        <f t="shared" si="79"/>
        <v>0</v>
      </c>
      <c r="R280" s="8">
        <f t="shared" si="79"/>
        <v>0</v>
      </c>
    </row>
    <row r="281" spans="1:18" ht="24.95" customHeight="1" x14ac:dyDescent="0.25">
      <c r="A281" s="16">
        <v>9</v>
      </c>
      <c r="B281" s="17" t="s">
        <v>236</v>
      </c>
      <c r="C281" s="8">
        <v>800</v>
      </c>
      <c r="D281" s="8">
        <v>660</v>
      </c>
      <c r="E281" s="8">
        <v>0</v>
      </c>
      <c r="F281" s="8">
        <v>0</v>
      </c>
      <c r="G281" s="8">
        <v>385.16</v>
      </c>
      <c r="H281" s="8">
        <v>112</v>
      </c>
      <c r="I281" s="8">
        <v>0</v>
      </c>
      <c r="J281" s="9">
        <v>0</v>
      </c>
      <c r="K281" s="8">
        <f t="shared" si="79"/>
        <v>200</v>
      </c>
      <c r="L281" s="8">
        <f t="shared" si="79"/>
        <v>165</v>
      </c>
      <c r="M281" s="8">
        <f t="shared" si="79"/>
        <v>0</v>
      </c>
      <c r="N281" s="8">
        <f t="shared" si="79"/>
        <v>0</v>
      </c>
      <c r="O281" s="8">
        <f t="shared" si="79"/>
        <v>96.29</v>
      </c>
      <c r="P281" s="8">
        <f t="shared" si="79"/>
        <v>28</v>
      </c>
      <c r="Q281" s="8">
        <f t="shared" si="79"/>
        <v>0</v>
      </c>
      <c r="R281" s="8">
        <f t="shared" si="79"/>
        <v>0</v>
      </c>
    </row>
    <row r="282" spans="1:18" ht="24.95" customHeight="1" x14ac:dyDescent="0.25">
      <c r="A282" s="16">
        <v>10</v>
      </c>
      <c r="B282" s="17" t="s">
        <v>237</v>
      </c>
      <c r="C282" s="8">
        <v>828</v>
      </c>
      <c r="D282" s="8">
        <v>660</v>
      </c>
      <c r="E282" s="8">
        <v>0</v>
      </c>
      <c r="F282" s="8">
        <v>0</v>
      </c>
      <c r="G282" s="8">
        <v>350</v>
      </c>
      <c r="H282" s="8">
        <v>0</v>
      </c>
      <c r="I282" s="8">
        <v>0</v>
      </c>
      <c r="J282" s="9">
        <v>0</v>
      </c>
      <c r="K282" s="8">
        <f t="shared" si="79"/>
        <v>207</v>
      </c>
      <c r="L282" s="8">
        <f t="shared" si="79"/>
        <v>165</v>
      </c>
      <c r="M282" s="8">
        <f t="shared" si="79"/>
        <v>0</v>
      </c>
      <c r="N282" s="8">
        <f t="shared" si="79"/>
        <v>0</v>
      </c>
      <c r="O282" s="8">
        <f t="shared" si="79"/>
        <v>87.5</v>
      </c>
      <c r="P282" s="8">
        <f t="shared" si="79"/>
        <v>0</v>
      </c>
      <c r="Q282" s="8">
        <f t="shared" si="79"/>
        <v>0</v>
      </c>
      <c r="R282" s="8">
        <f t="shared" si="79"/>
        <v>0</v>
      </c>
    </row>
    <row r="283" spans="1:18" ht="24.95" customHeight="1" x14ac:dyDescent="0.25">
      <c r="A283" s="16">
        <v>11</v>
      </c>
      <c r="B283" s="17" t="s">
        <v>238</v>
      </c>
      <c r="C283" s="8">
        <v>800</v>
      </c>
      <c r="D283" s="8">
        <v>500</v>
      </c>
      <c r="E283" s="8">
        <v>0</v>
      </c>
      <c r="F283" s="8">
        <v>0</v>
      </c>
      <c r="G283" s="8">
        <v>100</v>
      </c>
      <c r="H283" s="8">
        <v>60</v>
      </c>
      <c r="I283" s="8">
        <v>380</v>
      </c>
      <c r="J283" s="9">
        <v>170</v>
      </c>
      <c r="K283" s="8">
        <f t="shared" si="79"/>
        <v>200</v>
      </c>
      <c r="L283" s="8">
        <f t="shared" si="79"/>
        <v>125</v>
      </c>
      <c r="M283" s="8">
        <f t="shared" si="79"/>
        <v>0</v>
      </c>
      <c r="N283" s="8">
        <f t="shared" si="79"/>
        <v>0</v>
      </c>
      <c r="O283" s="8">
        <f t="shared" si="79"/>
        <v>25</v>
      </c>
      <c r="P283" s="8">
        <f t="shared" si="79"/>
        <v>15</v>
      </c>
      <c r="Q283" s="8">
        <f t="shared" si="79"/>
        <v>95</v>
      </c>
      <c r="R283" s="8">
        <f t="shared" si="79"/>
        <v>42.5</v>
      </c>
    </row>
    <row r="284" spans="1:18" ht="24.95" customHeight="1" x14ac:dyDescent="0.25">
      <c r="A284" s="16">
        <v>12</v>
      </c>
      <c r="B284" s="17" t="s">
        <v>239</v>
      </c>
      <c r="C284" s="8">
        <v>600</v>
      </c>
      <c r="D284" s="8">
        <v>300</v>
      </c>
      <c r="E284" s="8">
        <v>0</v>
      </c>
      <c r="F284" s="8">
        <v>0</v>
      </c>
      <c r="G284" s="8">
        <v>130</v>
      </c>
      <c r="H284" s="8">
        <v>16</v>
      </c>
      <c r="I284" s="8">
        <v>350</v>
      </c>
      <c r="J284" s="9">
        <v>100</v>
      </c>
      <c r="K284" s="8">
        <f t="shared" si="79"/>
        <v>150</v>
      </c>
      <c r="L284" s="8">
        <f t="shared" si="79"/>
        <v>75</v>
      </c>
      <c r="M284" s="8">
        <f t="shared" si="79"/>
        <v>0</v>
      </c>
      <c r="N284" s="8">
        <f t="shared" si="79"/>
        <v>0</v>
      </c>
      <c r="O284" s="8">
        <f t="shared" si="79"/>
        <v>32.5</v>
      </c>
      <c r="P284" s="8">
        <f t="shared" si="79"/>
        <v>4</v>
      </c>
      <c r="Q284" s="8">
        <f t="shared" si="79"/>
        <v>87.5</v>
      </c>
      <c r="R284" s="8">
        <f t="shared" si="79"/>
        <v>25</v>
      </c>
    </row>
    <row r="285" spans="1:18" ht="24.95" customHeight="1" x14ac:dyDescent="0.25">
      <c r="A285" s="16">
        <v>13</v>
      </c>
      <c r="B285" s="17" t="s">
        <v>240</v>
      </c>
      <c r="C285" s="8">
        <v>450</v>
      </c>
      <c r="D285" s="8">
        <v>0</v>
      </c>
      <c r="E285" s="8">
        <v>0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K285" s="8">
        <f t="shared" si="79"/>
        <v>112.5</v>
      </c>
      <c r="L285" s="8">
        <f t="shared" si="79"/>
        <v>0</v>
      </c>
      <c r="M285" s="8">
        <f t="shared" si="79"/>
        <v>0</v>
      </c>
      <c r="N285" s="8">
        <f t="shared" si="79"/>
        <v>0</v>
      </c>
      <c r="O285" s="8">
        <f t="shared" si="79"/>
        <v>0</v>
      </c>
      <c r="P285" s="8">
        <f t="shared" si="79"/>
        <v>0</v>
      </c>
      <c r="Q285" s="8">
        <f t="shared" si="79"/>
        <v>0</v>
      </c>
      <c r="R285" s="8">
        <f t="shared" si="79"/>
        <v>0</v>
      </c>
    </row>
    <row r="286" spans="1:18" ht="24.95" customHeight="1" x14ac:dyDescent="0.25">
      <c r="A286" s="16">
        <v>14</v>
      </c>
      <c r="B286" s="17" t="s">
        <v>241</v>
      </c>
      <c r="C286" s="8">
        <v>560</v>
      </c>
      <c r="D286" s="8">
        <v>0</v>
      </c>
      <c r="E286" s="8">
        <v>20</v>
      </c>
      <c r="F286" s="8">
        <v>33</v>
      </c>
      <c r="G286" s="8">
        <v>33</v>
      </c>
      <c r="H286" s="8">
        <v>16</v>
      </c>
      <c r="I286" s="8">
        <v>0</v>
      </c>
      <c r="J286" s="8">
        <v>0</v>
      </c>
      <c r="K286" s="8">
        <f t="shared" si="79"/>
        <v>140</v>
      </c>
      <c r="L286" s="8">
        <f t="shared" si="79"/>
        <v>0</v>
      </c>
      <c r="M286" s="8">
        <f t="shared" si="79"/>
        <v>5</v>
      </c>
      <c r="N286" s="8">
        <f t="shared" si="79"/>
        <v>8.25</v>
      </c>
      <c r="O286" s="8">
        <f t="shared" si="79"/>
        <v>8.25</v>
      </c>
      <c r="P286" s="8">
        <f t="shared" si="79"/>
        <v>4</v>
      </c>
      <c r="Q286" s="8">
        <f t="shared" si="79"/>
        <v>0</v>
      </c>
      <c r="R286" s="8">
        <f t="shared" si="79"/>
        <v>0</v>
      </c>
    </row>
    <row r="287" spans="1:18" ht="24.95" customHeight="1" x14ac:dyDescent="0.25">
      <c r="A287" s="16">
        <v>15</v>
      </c>
      <c r="B287" s="17" t="s">
        <v>242</v>
      </c>
      <c r="C287" s="8">
        <v>67</v>
      </c>
      <c r="D287" s="8">
        <v>0</v>
      </c>
      <c r="E287" s="8">
        <v>0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K287" s="8">
        <f t="shared" si="79"/>
        <v>16.75</v>
      </c>
      <c r="L287" s="8">
        <f t="shared" si="79"/>
        <v>0</v>
      </c>
      <c r="M287" s="8">
        <f t="shared" si="79"/>
        <v>0</v>
      </c>
      <c r="N287" s="8">
        <f t="shared" si="79"/>
        <v>0</v>
      </c>
      <c r="O287" s="8">
        <f t="shared" si="79"/>
        <v>0</v>
      </c>
      <c r="P287" s="8">
        <f t="shared" si="79"/>
        <v>0</v>
      </c>
      <c r="Q287" s="8">
        <f t="shared" si="79"/>
        <v>0</v>
      </c>
      <c r="R287" s="8">
        <f t="shared" si="79"/>
        <v>0</v>
      </c>
    </row>
    <row r="288" spans="1:18" ht="24.95" customHeight="1" x14ac:dyDescent="0.25">
      <c r="A288" s="16">
        <v>16</v>
      </c>
      <c r="B288" s="6" t="s">
        <v>243</v>
      </c>
      <c r="C288" s="8">
        <v>9</v>
      </c>
      <c r="D288" s="8">
        <v>0</v>
      </c>
      <c r="E288" s="8">
        <v>0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K288" s="8">
        <f t="shared" si="79"/>
        <v>2.25</v>
      </c>
      <c r="L288" s="8">
        <f t="shared" si="79"/>
        <v>0</v>
      </c>
      <c r="M288" s="8">
        <f t="shared" si="79"/>
        <v>0</v>
      </c>
      <c r="N288" s="8">
        <f t="shared" si="79"/>
        <v>0</v>
      </c>
      <c r="O288" s="8">
        <f t="shared" si="79"/>
        <v>0</v>
      </c>
      <c r="P288" s="8">
        <f t="shared" si="79"/>
        <v>0</v>
      </c>
      <c r="Q288" s="8">
        <f t="shared" si="79"/>
        <v>0</v>
      </c>
      <c r="R288" s="8">
        <f t="shared" si="79"/>
        <v>0</v>
      </c>
    </row>
    <row r="289" spans="1:18" s="30" customFormat="1" ht="33" customHeight="1" x14ac:dyDescent="0.25">
      <c r="A289" s="26" t="s">
        <v>244</v>
      </c>
      <c r="B289" s="27" t="s">
        <v>245</v>
      </c>
      <c r="C289" s="29">
        <f t="shared" ref="C289:J289" si="80">SUM(C273:C288)</f>
        <v>8300.48</v>
      </c>
      <c r="D289" s="29">
        <f t="shared" si="80"/>
        <v>4040</v>
      </c>
      <c r="E289" s="29">
        <f t="shared" si="80"/>
        <v>2238</v>
      </c>
      <c r="F289" s="29">
        <f t="shared" si="80"/>
        <v>333</v>
      </c>
      <c r="G289" s="29">
        <f t="shared" si="80"/>
        <v>1923.16</v>
      </c>
      <c r="H289" s="29">
        <f t="shared" si="80"/>
        <v>607</v>
      </c>
      <c r="I289" s="29">
        <f t="shared" si="80"/>
        <v>2292.36</v>
      </c>
      <c r="J289" s="29">
        <f t="shared" si="80"/>
        <v>689</v>
      </c>
      <c r="K289" s="29">
        <f t="shared" ref="K289:R289" si="81">SUM(K273:K288)</f>
        <v>2075.12</v>
      </c>
      <c r="L289" s="29">
        <f t="shared" si="81"/>
        <v>1010</v>
      </c>
      <c r="M289" s="29">
        <f t="shared" si="81"/>
        <v>559.5</v>
      </c>
      <c r="N289" s="29">
        <f t="shared" si="81"/>
        <v>83.25</v>
      </c>
      <c r="O289" s="29">
        <f t="shared" si="81"/>
        <v>480.79</v>
      </c>
      <c r="P289" s="29">
        <f t="shared" si="81"/>
        <v>151.75</v>
      </c>
      <c r="Q289" s="29">
        <f t="shared" si="81"/>
        <v>573.09</v>
      </c>
      <c r="R289" s="29">
        <f t="shared" si="81"/>
        <v>172.25</v>
      </c>
    </row>
    <row r="290" spans="1:18" s="30" customFormat="1" ht="27.75" customHeight="1" x14ac:dyDescent="0.25">
      <c r="A290" s="35"/>
      <c r="B290" s="36" t="s">
        <v>246</v>
      </c>
      <c r="C290" s="28">
        <f t="shared" ref="C290:R290" si="82">C289+C272+C264+C242+C225+C186+C139+C93</f>
        <v>150483.7782</v>
      </c>
      <c r="D290" s="28">
        <f t="shared" si="82"/>
        <v>86545.669999999984</v>
      </c>
      <c r="E290" s="28">
        <f t="shared" si="82"/>
        <v>19161.18</v>
      </c>
      <c r="F290" s="28">
        <f t="shared" si="82"/>
        <v>7466.84</v>
      </c>
      <c r="G290" s="28">
        <f t="shared" si="82"/>
        <v>10782.4928</v>
      </c>
      <c r="H290" s="28">
        <f t="shared" si="82"/>
        <v>2239.8000000000002</v>
      </c>
      <c r="I290" s="28">
        <f t="shared" si="82"/>
        <v>20005.202000000001</v>
      </c>
      <c r="J290" s="28">
        <f t="shared" si="82"/>
        <v>5264.71</v>
      </c>
      <c r="K290" s="28">
        <f t="shared" si="82"/>
        <v>37620.92</v>
      </c>
      <c r="L290" s="28">
        <f t="shared" si="82"/>
        <v>21636.420000000002</v>
      </c>
      <c r="M290" s="28">
        <f t="shared" si="82"/>
        <v>4790.3100000000004</v>
      </c>
      <c r="N290" s="28">
        <f t="shared" si="82"/>
        <v>1866.72</v>
      </c>
      <c r="O290" s="28">
        <f t="shared" si="82"/>
        <v>2695.63</v>
      </c>
      <c r="P290" s="28">
        <f t="shared" si="82"/>
        <v>559.95000000000005</v>
      </c>
      <c r="Q290" s="28">
        <f t="shared" si="82"/>
        <v>5001.3</v>
      </c>
      <c r="R290" s="28">
        <f t="shared" si="82"/>
        <v>1316.1799999999998</v>
      </c>
    </row>
    <row r="291" spans="1:18" ht="23.25" customHeight="1" x14ac:dyDescent="0.25">
      <c r="C291" s="39"/>
      <c r="D291" s="39"/>
      <c r="E291" s="39"/>
      <c r="F291" s="39"/>
      <c r="G291" s="39"/>
      <c r="H291" s="39"/>
      <c r="I291" s="39"/>
      <c r="J291" s="39"/>
    </row>
    <row r="292" spans="1:18" ht="20.100000000000001" customHeight="1" x14ac:dyDescent="0.25">
      <c r="D292" s="39"/>
      <c r="E292" s="39"/>
      <c r="H292" s="39"/>
      <c r="I292" s="39"/>
      <c r="J292" s="39"/>
      <c r="K292" s="39"/>
    </row>
    <row r="293" spans="1:18" ht="20.100000000000001" customHeight="1" x14ac:dyDescent="0.3">
      <c r="G293" s="41"/>
      <c r="I293" s="39"/>
      <c r="J293" s="39"/>
      <c r="M293" s="39"/>
      <c r="P293" s="40"/>
    </row>
    <row r="294" spans="1:18" ht="20.100000000000001" customHeight="1" x14ac:dyDescent="0.25">
      <c r="P294" s="39">
        <f>+K289-K285-K286-K287</f>
        <v>1805.87</v>
      </c>
    </row>
    <row r="296" spans="1:18" ht="20.100000000000001" customHeight="1" x14ac:dyDescent="0.25">
      <c r="P296" s="39"/>
    </row>
    <row r="297" spans="1:18" ht="20.100000000000001" customHeight="1" x14ac:dyDescent="0.25">
      <c r="G297" s="39"/>
    </row>
  </sheetData>
  <sheetProtection selectLockedCells="1" selectUnlockedCells="1"/>
  <autoFilter ref="A7:R293"/>
  <mergeCells count="11">
    <mergeCell ref="A2:B2"/>
    <mergeCell ref="C3:J3"/>
    <mergeCell ref="K3:R3"/>
    <mergeCell ref="Q4:R4"/>
    <mergeCell ref="C4:D4"/>
    <mergeCell ref="E4:F4"/>
    <mergeCell ref="G4:H4"/>
    <mergeCell ref="I4:J4"/>
    <mergeCell ref="K4:L4"/>
    <mergeCell ref="M4:N4"/>
    <mergeCell ref="O4:P4"/>
  </mergeCells>
  <conditionalFormatting sqref="C10:R10 C13:R13 C16:R16 C19:R19 C33:R33 C37:R37 C40:R40 C43:R43 C47:R47 C52:R52 C55:R55 C59:R59 C62:R62 C67:R67 C70:R70 C73:R73 C76:R76 C80:R80 C84:R84 C87:R87 C90:R90 C143:R143 C146:R146 C149:R149 C159:R159 C163:R163 C167:R167 C171:R171 C176:R176 C181:R181 C188:R188 C192:R192 C196:R196 C206:R206 C210:R210 C214:R214 C218:R218 C222:R222 C228:R228 C236:R236 C240:R240 C250:R250 C255:R255 C258:R258 C262:R262 C270:R270 C93:R93 C185:R186 C242:R242 C264:R264 C272:R272 C97:R97 C102:R102 C105:R105 C108:R108 C111:R111 C114:R114 C117:R117 C121:R121 C126:R126 C129:R129 C138:R139">
    <cfRule type="containsText" dxfId="2" priority="3" operator="containsText" text="00.000">
      <formula>NOT(ISERROR(SEARCH("00.000",C10)))</formula>
    </cfRule>
  </conditionalFormatting>
  <conditionalFormatting sqref="C28:R28">
    <cfRule type="containsText" dxfId="1" priority="2" operator="containsText" text="00.000">
      <formula>NOT(ISERROR(SEARCH("00.000",C28)))</formula>
    </cfRule>
  </conditionalFormatting>
  <conditionalFormatting sqref="C225:R225 C289:R289">
    <cfRule type="containsText" dxfId="0" priority="1" operator="containsText" text="00.000">
      <formula>NOT(ISERROR(SEARCH("00.000",C225)))</formula>
    </cfRule>
  </conditionalFormatting>
  <printOptions horizontalCentered="1" gridLines="1"/>
  <pageMargins left="0" right="0" top="0.51181102362204722" bottom="0.51181102362204722" header="0.31496062992125984" footer="0.31496062992125984"/>
  <pageSetup paperSize="9" scale="52" orientation="landscape" r:id="rId1"/>
  <rowBreaks count="13" manualBreakCount="13">
    <brk id="27" max="116" man="1"/>
    <brk id="49" max="116" man="1"/>
    <brk id="73" max="116" man="1"/>
    <brk id="93" max="116" man="1"/>
    <brk id="119" max="116" man="1"/>
    <brk id="139" max="116" man="1"/>
    <brk id="173" max="116" man="1"/>
    <brk id="192" max="116" man="1"/>
    <brk id="212" max="116" man="1"/>
    <brk id="225" max="116" man="1"/>
    <brk id="231" max="116" man="1"/>
    <brk id="250" max="116" man="1"/>
    <brk id="272" max="116" man="1"/>
  </rowBreaks>
  <colBreaks count="1" manualBreakCount="1">
    <brk id="10" max="2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BE 2025-26 SCHEME Main Sheet</vt:lpstr>
      <vt:lpstr>'BE 2025-26 SCHEME Main Sheet'!Print_Area</vt:lpstr>
      <vt:lpstr>'BE 2025-26 SCHEME Main 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2025-05-09T08:23:45Z</dcterms:created>
  <dcterms:modified xsi:type="dcterms:W3CDTF">2025-05-09T08:25:41Z</dcterms:modified>
</cp:coreProperties>
</file>