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showInkAnnotation="0" codeName="ThisWorkbook"/>
  <xr:revisionPtr revIDLastSave="0" documentId="13_ncr:1_{CD4A0EF1-F575-45DE-B8A3-9E5318BCECD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 2024-25" sheetId="11" r:id="rId1"/>
    <sheet name="FUNDS OUT OF 1270" sheetId="12" r:id="rId2"/>
  </sheets>
  <definedNames>
    <definedName name="_xlnm._FilterDatabase" localSheetId="1" hidden="1">'FUNDS OUT OF 1270'!$A$5:$J$290</definedName>
    <definedName name="_xlnm._FilterDatabase" localSheetId="0" hidden="1">'RE 2024-25'!$A$7:$J$306</definedName>
    <definedName name="_xlnm.Print_Area" localSheetId="1">'FUNDS OUT OF 1270'!$A$1:$J$290</definedName>
    <definedName name="_xlnm.Print_Area" localSheetId="0">'RE 2024-25'!$A$1:$O$303</definedName>
    <definedName name="_xlnm.Print_Titles" localSheetId="1">'FUNDS OUT OF 1270'!$A:$B,'FUNDS OUT OF 1270'!$1:$5</definedName>
    <definedName name="_xlnm.Print_Titles" localSheetId="0">'RE 2024-25'!$A:$B,'RE 2024-25'!$1:$6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3" i="11" l="1"/>
  <c r="J271" i="12"/>
  <c r="I271" i="12"/>
  <c r="C298" i="11"/>
  <c r="C297" i="11"/>
  <c r="H296" i="11"/>
  <c r="G296" i="11"/>
  <c r="C296" i="11"/>
  <c r="C295" i="11"/>
  <c r="G294" i="11"/>
  <c r="F294" i="11"/>
  <c r="E294" i="11"/>
  <c r="C294" i="11"/>
  <c r="F293" i="11"/>
  <c r="E293" i="11"/>
  <c r="C293" i="11"/>
  <c r="C292" i="11"/>
  <c r="H291" i="11"/>
  <c r="G291" i="11"/>
  <c r="C291" i="11"/>
  <c r="C290" i="11"/>
  <c r="C289" i="11"/>
  <c r="C288" i="11"/>
  <c r="E263" i="12" l="1"/>
  <c r="C18" i="12"/>
  <c r="E18" i="12" l="1"/>
  <c r="D18" i="12"/>
  <c r="D26" i="12" s="1"/>
  <c r="J263" i="12"/>
  <c r="D263" i="12"/>
  <c r="E26" i="12"/>
  <c r="D272" i="12"/>
  <c r="E272" i="12"/>
  <c r="F272" i="12"/>
  <c r="G272" i="12"/>
  <c r="H272" i="12"/>
  <c r="I272" i="12"/>
  <c r="J272" i="12"/>
  <c r="C272" i="12"/>
  <c r="K302" i="11"/>
  <c r="L302" i="11"/>
  <c r="H289" i="12"/>
  <c r="G289" i="12"/>
  <c r="F289" i="12"/>
  <c r="E289" i="12"/>
  <c r="D289" i="12"/>
  <c r="C289" i="12"/>
  <c r="J288" i="12"/>
  <c r="I288" i="12"/>
  <c r="J287" i="12"/>
  <c r="I287" i="12"/>
  <c r="J286" i="12"/>
  <c r="I286" i="12"/>
  <c r="J285" i="12"/>
  <c r="I285" i="12"/>
  <c r="J284" i="12"/>
  <c r="I284" i="12"/>
  <c r="J283" i="12"/>
  <c r="I283" i="12"/>
  <c r="J282" i="12"/>
  <c r="I282" i="12"/>
  <c r="J281" i="12"/>
  <c r="I281" i="12"/>
  <c r="J280" i="12"/>
  <c r="I280" i="12"/>
  <c r="J279" i="12"/>
  <c r="I279" i="12"/>
  <c r="J278" i="12"/>
  <c r="I278" i="12"/>
  <c r="J277" i="12"/>
  <c r="I277" i="12"/>
  <c r="J276" i="12"/>
  <c r="I276" i="12"/>
  <c r="J275" i="12"/>
  <c r="I275" i="12"/>
  <c r="J274" i="12"/>
  <c r="I274" i="12"/>
  <c r="J273" i="12"/>
  <c r="I273" i="12"/>
  <c r="C270" i="12"/>
  <c r="J269" i="12"/>
  <c r="I269" i="12"/>
  <c r="J268" i="12"/>
  <c r="H268" i="12"/>
  <c r="H270" i="12" s="1"/>
  <c r="G268" i="12"/>
  <c r="G270" i="12" s="1"/>
  <c r="F268" i="12"/>
  <c r="F270" i="12" s="1"/>
  <c r="E268" i="12"/>
  <c r="D268" i="12"/>
  <c r="C268" i="12"/>
  <c r="J267" i="12"/>
  <c r="I267" i="12"/>
  <c r="J266" i="12"/>
  <c r="I266" i="12"/>
  <c r="I268" i="12" s="1"/>
  <c r="J265" i="12"/>
  <c r="I265" i="12"/>
  <c r="J264" i="12"/>
  <c r="I264" i="12"/>
  <c r="J261" i="12"/>
  <c r="I261" i="12"/>
  <c r="J260" i="12"/>
  <c r="I260" i="12"/>
  <c r="H260" i="12"/>
  <c r="G260" i="12"/>
  <c r="F260" i="12"/>
  <c r="F262" i="12" s="1"/>
  <c r="E260" i="12"/>
  <c r="D260" i="12"/>
  <c r="C260" i="12"/>
  <c r="J259" i="12"/>
  <c r="I259" i="12"/>
  <c r="J258" i="12"/>
  <c r="I258" i="12"/>
  <c r="J257" i="12"/>
  <c r="I257" i="12"/>
  <c r="H256" i="12"/>
  <c r="G256" i="12"/>
  <c r="F256" i="12"/>
  <c r="E256" i="12"/>
  <c r="D256" i="12"/>
  <c r="C256" i="12"/>
  <c r="J255" i="12"/>
  <c r="I255" i="12"/>
  <c r="J254" i="12"/>
  <c r="I254" i="12"/>
  <c r="I256" i="12" s="1"/>
  <c r="H253" i="12"/>
  <c r="G253" i="12"/>
  <c r="F253" i="12"/>
  <c r="E253" i="12"/>
  <c r="D253" i="12"/>
  <c r="C253" i="12"/>
  <c r="J252" i="12"/>
  <c r="I252" i="12"/>
  <c r="J251" i="12"/>
  <c r="I251" i="12"/>
  <c r="J250" i="12"/>
  <c r="I250" i="12"/>
  <c r="J249" i="12"/>
  <c r="J253" i="12" s="1"/>
  <c r="I249" i="12"/>
  <c r="H248" i="12"/>
  <c r="G248" i="12"/>
  <c r="F248" i="12"/>
  <c r="E248" i="12"/>
  <c r="D248" i="12"/>
  <c r="C248" i="12"/>
  <c r="J247" i="12"/>
  <c r="I247" i="12"/>
  <c r="J246" i="12"/>
  <c r="I246" i="12"/>
  <c r="J245" i="12"/>
  <c r="I245" i="12"/>
  <c r="J244" i="12"/>
  <c r="I244" i="12"/>
  <c r="J243" i="12"/>
  <c r="I243" i="12"/>
  <c r="J242" i="12"/>
  <c r="I242" i="12"/>
  <c r="J241" i="12"/>
  <c r="J248" i="12" s="1"/>
  <c r="I241" i="12"/>
  <c r="I248" i="12" s="1"/>
  <c r="J239" i="12"/>
  <c r="I239" i="12"/>
  <c r="H238" i="12"/>
  <c r="G238" i="12"/>
  <c r="F238" i="12"/>
  <c r="F240" i="12" s="1"/>
  <c r="E238" i="12"/>
  <c r="D238" i="12"/>
  <c r="C238" i="12"/>
  <c r="J237" i="12"/>
  <c r="I237" i="12"/>
  <c r="J236" i="12"/>
  <c r="I236" i="12"/>
  <c r="J235" i="12"/>
  <c r="I235" i="12"/>
  <c r="H234" i="12"/>
  <c r="G234" i="12"/>
  <c r="F234" i="12"/>
  <c r="E234" i="12"/>
  <c r="D234" i="12"/>
  <c r="C234" i="12"/>
  <c r="J233" i="12"/>
  <c r="I233" i="12"/>
  <c r="I234" i="12" s="1"/>
  <c r="J232" i="12"/>
  <c r="I232" i="12"/>
  <c r="J231" i="12"/>
  <c r="I231" i="12"/>
  <c r="J230" i="12"/>
  <c r="I230" i="12"/>
  <c r="J229" i="12"/>
  <c r="I229" i="12"/>
  <c r="J228" i="12"/>
  <c r="I228" i="12"/>
  <c r="J227" i="12"/>
  <c r="I227" i="12"/>
  <c r="H226" i="12"/>
  <c r="G226" i="12"/>
  <c r="F226" i="12"/>
  <c r="E226" i="12"/>
  <c r="D226" i="12"/>
  <c r="C226" i="12"/>
  <c r="J225" i="12"/>
  <c r="I225" i="12"/>
  <c r="I226" i="12" s="1"/>
  <c r="J224" i="12"/>
  <c r="I224" i="12"/>
  <c r="J222" i="12"/>
  <c r="I222" i="12"/>
  <c r="J221" i="12"/>
  <c r="I221" i="12"/>
  <c r="H220" i="12"/>
  <c r="G220" i="12"/>
  <c r="F220" i="12"/>
  <c r="E220" i="12"/>
  <c r="E223" i="12" s="1"/>
  <c r="D220" i="12"/>
  <c r="C220" i="12"/>
  <c r="J219" i="12"/>
  <c r="I219" i="12"/>
  <c r="J218" i="12"/>
  <c r="I218" i="12"/>
  <c r="J217" i="12"/>
  <c r="I217" i="12"/>
  <c r="J216" i="12"/>
  <c r="H216" i="12"/>
  <c r="G216" i="12"/>
  <c r="F216" i="12"/>
  <c r="E216" i="12"/>
  <c r="D216" i="12"/>
  <c r="D223" i="12" s="1"/>
  <c r="C216" i="12"/>
  <c r="J215" i="12"/>
  <c r="I215" i="12"/>
  <c r="J214" i="12"/>
  <c r="I214" i="12"/>
  <c r="I216" i="12" s="1"/>
  <c r="J213" i="12"/>
  <c r="I213" i="12"/>
  <c r="H212" i="12"/>
  <c r="G212" i="12"/>
  <c r="F212" i="12"/>
  <c r="E212" i="12"/>
  <c r="D212" i="12"/>
  <c r="C212" i="12"/>
  <c r="J211" i="12"/>
  <c r="I211" i="12"/>
  <c r="I212" i="12" s="1"/>
  <c r="J210" i="12"/>
  <c r="I210" i="12"/>
  <c r="J209" i="12"/>
  <c r="I209" i="12"/>
  <c r="H208" i="12"/>
  <c r="G208" i="12"/>
  <c r="F208" i="12"/>
  <c r="E208" i="12"/>
  <c r="D208" i="12"/>
  <c r="C208" i="12"/>
  <c r="J207" i="12"/>
  <c r="J208" i="12" s="1"/>
  <c r="I207" i="12"/>
  <c r="I208" i="12" s="1"/>
  <c r="J206" i="12"/>
  <c r="I206" i="12"/>
  <c r="J205" i="12"/>
  <c r="I205" i="12"/>
  <c r="H204" i="12"/>
  <c r="G204" i="12"/>
  <c r="F204" i="12"/>
  <c r="E204" i="12"/>
  <c r="D204" i="12"/>
  <c r="C204" i="12"/>
  <c r="J203" i="12"/>
  <c r="I203" i="12"/>
  <c r="J202" i="12"/>
  <c r="I202" i="12"/>
  <c r="J201" i="12"/>
  <c r="I201" i="12"/>
  <c r="J200" i="12"/>
  <c r="I200" i="12"/>
  <c r="J199" i="12"/>
  <c r="I199" i="12"/>
  <c r="J198" i="12"/>
  <c r="J204" i="12" s="1"/>
  <c r="I198" i="12"/>
  <c r="J197" i="12"/>
  <c r="I197" i="12"/>
  <c r="J196" i="12"/>
  <c r="I196" i="12"/>
  <c r="J195" i="12"/>
  <c r="I195" i="12"/>
  <c r="H194" i="12"/>
  <c r="G194" i="12"/>
  <c r="F194" i="12"/>
  <c r="E194" i="12"/>
  <c r="D194" i="12"/>
  <c r="C194" i="12"/>
  <c r="J193" i="12"/>
  <c r="J194" i="12" s="1"/>
  <c r="I193" i="12"/>
  <c r="I194" i="12" s="1"/>
  <c r="J192" i="12"/>
  <c r="I192" i="12"/>
  <c r="J191" i="12"/>
  <c r="I191" i="12"/>
  <c r="H190" i="12"/>
  <c r="G190" i="12"/>
  <c r="F190" i="12"/>
  <c r="E190" i="12"/>
  <c r="D190" i="12"/>
  <c r="C190" i="12"/>
  <c r="J189" i="12"/>
  <c r="J190" i="12" s="1"/>
  <c r="I189" i="12"/>
  <c r="J188" i="12"/>
  <c r="I188" i="12"/>
  <c r="J187" i="12"/>
  <c r="I187" i="12"/>
  <c r="H186" i="12"/>
  <c r="G186" i="12"/>
  <c r="F186" i="12"/>
  <c r="E186" i="12"/>
  <c r="D186" i="12"/>
  <c r="C186" i="12"/>
  <c r="J185" i="12"/>
  <c r="J186" i="12" s="1"/>
  <c r="I185" i="12"/>
  <c r="I186" i="12" s="1"/>
  <c r="H183" i="12"/>
  <c r="H184" i="12" s="1"/>
  <c r="G183" i="12"/>
  <c r="F183" i="12"/>
  <c r="E183" i="12"/>
  <c r="E184" i="12" s="1"/>
  <c r="D183" i="12"/>
  <c r="C183" i="12"/>
  <c r="J182" i="12"/>
  <c r="I182" i="12"/>
  <c r="J181" i="12"/>
  <c r="J183" i="12" s="1"/>
  <c r="I181" i="12"/>
  <c r="J180" i="12"/>
  <c r="I180" i="12"/>
  <c r="H179" i="12"/>
  <c r="G179" i="12"/>
  <c r="F179" i="12"/>
  <c r="E179" i="12"/>
  <c r="D179" i="12"/>
  <c r="C179" i="12"/>
  <c r="J178" i="12"/>
  <c r="J179" i="12" s="1"/>
  <c r="I178" i="12"/>
  <c r="J177" i="12"/>
  <c r="I177" i="12"/>
  <c r="I179" i="12" s="1"/>
  <c r="J176" i="12"/>
  <c r="I176" i="12"/>
  <c r="J175" i="12"/>
  <c r="I175" i="12"/>
  <c r="H174" i="12"/>
  <c r="G174" i="12"/>
  <c r="F174" i="12"/>
  <c r="E174" i="12"/>
  <c r="D174" i="12"/>
  <c r="C174" i="12"/>
  <c r="J173" i="12"/>
  <c r="I173" i="12"/>
  <c r="J172" i="12"/>
  <c r="J174" i="12" s="1"/>
  <c r="I172" i="12"/>
  <c r="I174" i="12" s="1"/>
  <c r="J171" i="12"/>
  <c r="I171" i="12"/>
  <c r="J170" i="12"/>
  <c r="I170" i="12"/>
  <c r="J169" i="12"/>
  <c r="H169" i="12"/>
  <c r="G169" i="12"/>
  <c r="F169" i="12"/>
  <c r="E169" i="12"/>
  <c r="D169" i="12"/>
  <c r="C169" i="12"/>
  <c r="J168" i="12"/>
  <c r="I168" i="12"/>
  <c r="J167" i="12"/>
  <c r="I167" i="12"/>
  <c r="I169" i="12" s="1"/>
  <c r="J166" i="12"/>
  <c r="I166" i="12"/>
  <c r="H165" i="12"/>
  <c r="G165" i="12"/>
  <c r="F165" i="12"/>
  <c r="E165" i="12"/>
  <c r="D165" i="12"/>
  <c r="C165" i="12"/>
  <c r="J164" i="12"/>
  <c r="J165" i="12" s="1"/>
  <c r="I164" i="12"/>
  <c r="I165" i="12" s="1"/>
  <c r="J163" i="12"/>
  <c r="I163" i="12"/>
  <c r="J162" i="12"/>
  <c r="I162" i="12"/>
  <c r="H161" i="12"/>
  <c r="G161" i="12"/>
  <c r="F161" i="12"/>
  <c r="E161" i="12"/>
  <c r="D161" i="12"/>
  <c r="C161" i="12"/>
  <c r="J160" i="12"/>
  <c r="J161" i="12" s="1"/>
  <c r="I160" i="12"/>
  <c r="I161" i="12" s="1"/>
  <c r="J159" i="12"/>
  <c r="I159" i="12"/>
  <c r="J158" i="12"/>
  <c r="I158" i="12"/>
  <c r="H157" i="12"/>
  <c r="G157" i="12"/>
  <c r="F157" i="12"/>
  <c r="E157" i="12"/>
  <c r="D157" i="12"/>
  <c r="C157" i="12"/>
  <c r="J156" i="12"/>
  <c r="I156" i="12"/>
  <c r="J155" i="12"/>
  <c r="I155" i="12"/>
  <c r="J154" i="12"/>
  <c r="I154" i="12"/>
  <c r="J153" i="12"/>
  <c r="I153" i="12"/>
  <c r="J152" i="12"/>
  <c r="I152" i="12"/>
  <c r="J151" i="12"/>
  <c r="I151" i="12"/>
  <c r="J150" i="12"/>
  <c r="I150" i="12"/>
  <c r="J149" i="12"/>
  <c r="I149" i="12"/>
  <c r="J148" i="12"/>
  <c r="I148" i="12"/>
  <c r="H147" i="12"/>
  <c r="G147" i="12"/>
  <c r="F147" i="12"/>
  <c r="E147" i="12"/>
  <c r="D147" i="12"/>
  <c r="C147" i="12"/>
  <c r="J146" i="12"/>
  <c r="I146" i="12"/>
  <c r="J145" i="12"/>
  <c r="I145" i="12"/>
  <c r="H144" i="12"/>
  <c r="G144" i="12"/>
  <c r="F144" i="12"/>
  <c r="E144" i="12"/>
  <c r="D144" i="12"/>
  <c r="C144" i="12"/>
  <c r="J143" i="12"/>
  <c r="J144" i="12" s="1"/>
  <c r="I143" i="12"/>
  <c r="J142" i="12"/>
  <c r="I142" i="12"/>
  <c r="I144" i="12" s="1"/>
  <c r="H141" i="12"/>
  <c r="G141" i="12"/>
  <c r="F141" i="12"/>
  <c r="E141" i="12"/>
  <c r="D141" i="12"/>
  <c r="C141" i="12"/>
  <c r="J140" i="12"/>
  <c r="J141" i="12" s="1"/>
  <c r="I140" i="12"/>
  <c r="I141" i="12" s="1"/>
  <c r="J139" i="12"/>
  <c r="I139" i="12"/>
  <c r="J138" i="12"/>
  <c r="I138" i="12"/>
  <c r="H136" i="12"/>
  <c r="H137" i="12" s="1"/>
  <c r="G136" i="12"/>
  <c r="F136" i="12"/>
  <c r="E136" i="12"/>
  <c r="D136" i="12"/>
  <c r="C136" i="12"/>
  <c r="J135" i="12"/>
  <c r="J136" i="12" s="1"/>
  <c r="I135" i="12"/>
  <c r="I136" i="12" s="1"/>
  <c r="J134" i="12"/>
  <c r="I134" i="12"/>
  <c r="J133" i="12"/>
  <c r="I133" i="12"/>
  <c r="J132" i="12"/>
  <c r="I132" i="12"/>
  <c r="J131" i="12"/>
  <c r="I131" i="12"/>
  <c r="J130" i="12"/>
  <c r="I130" i="12"/>
  <c r="J129" i="12"/>
  <c r="I129" i="12"/>
  <c r="J128" i="12"/>
  <c r="I128" i="12"/>
  <c r="H127" i="12"/>
  <c r="G127" i="12"/>
  <c r="F127" i="12"/>
  <c r="E127" i="12"/>
  <c r="D127" i="12"/>
  <c r="C127" i="12"/>
  <c r="J126" i="12"/>
  <c r="J127" i="12" s="1"/>
  <c r="I126" i="12"/>
  <c r="I127" i="12" s="1"/>
  <c r="J125" i="12"/>
  <c r="I125" i="12"/>
  <c r="H124" i="12"/>
  <c r="G124" i="12"/>
  <c r="F124" i="12"/>
  <c r="E124" i="12"/>
  <c r="D124" i="12"/>
  <c r="C124" i="12"/>
  <c r="J123" i="12"/>
  <c r="I123" i="12"/>
  <c r="J122" i="12"/>
  <c r="I122" i="12"/>
  <c r="J121" i="12"/>
  <c r="I121" i="12"/>
  <c r="J120" i="12"/>
  <c r="I120" i="12"/>
  <c r="H119" i="12"/>
  <c r="G119" i="12"/>
  <c r="F119" i="12"/>
  <c r="E119" i="12"/>
  <c r="D119" i="12"/>
  <c r="C119" i="12"/>
  <c r="J118" i="12"/>
  <c r="I118" i="12"/>
  <c r="J117" i="12"/>
  <c r="I117" i="12"/>
  <c r="I119" i="12" s="1"/>
  <c r="J116" i="12"/>
  <c r="I116" i="12"/>
  <c r="H115" i="12"/>
  <c r="G115" i="12"/>
  <c r="F115" i="12"/>
  <c r="E115" i="12"/>
  <c r="D115" i="12"/>
  <c r="C115" i="12"/>
  <c r="J114" i="12"/>
  <c r="I114" i="12"/>
  <c r="I115" i="12" s="1"/>
  <c r="J113" i="12"/>
  <c r="I113" i="12"/>
  <c r="H112" i="12"/>
  <c r="G112" i="12"/>
  <c r="F112" i="12"/>
  <c r="E112" i="12"/>
  <c r="D112" i="12"/>
  <c r="C112" i="12"/>
  <c r="J111" i="12"/>
  <c r="J112" i="12" s="1"/>
  <c r="I111" i="12"/>
  <c r="J110" i="12"/>
  <c r="I110" i="12"/>
  <c r="J109" i="12"/>
  <c r="I109" i="12"/>
  <c r="H109" i="12"/>
  <c r="G109" i="12"/>
  <c r="F109" i="12"/>
  <c r="E109" i="12"/>
  <c r="D109" i="12"/>
  <c r="C109" i="12"/>
  <c r="J108" i="12"/>
  <c r="I108" i="12"/>
  <c r="J107" i="12"/>
  <c r="I107" i="12"/>
  <c r="H106" i="12"/>
  <c r="G106" i="12"/>
  <c r="F106" i="12"/>
  <c r="E106" i="12"/>
  <c r="D106" i="12"/>
  <c r="C106" i="12"/>
  <c r="J105" i="12"/>
  <c r="I105" i="12"/>
  <c r="J104" i="12"/>
  <c r="I104" i="12"/>
  <c r="H103" i="12"/>
  <c r="G103" i="12"/>
  <c r="F103" i="12"/>
  <c r="E103" i="12"/>
  <c r="D103" i="12"/>
  <c r="C103" i="12"/>
  <c r="J102" i="12"/>
  <c r="I102" i="12"/>
  <c r="I103" i="12" s="1"/>
  <c r="J101" i="12"/>
  <c r="I101" i="12"/>
  <c r="H100" i="12"/>
  <c r="G100" i="12"/>
  <c r="F100" i="12"/>
  <c r="E100" i="12"/>
  <c r="D100" i="12"/>
  <c r="C100" i="12"/>
  <c r="J99" i="12"/>
  <c r="J100" i="12" s="1"/>
  <c r="I99" i="12"/>
  <c r="J98" i="12"/>
  <c r="I98" i="12"/>
  <c r="J97" i="12"/>
  <c r="I97" i="12"/>
  <c r="J96" i="12"/>
  <c r="I96" i="12"/>
  <c r="H95" i="12"/>
  <c r="G95" i="12"/>
  <c r="F95" i="12"/>
  <c r="E95" i="12"/>
  <c r="D95" i="12"/>
  <c r="C95" i="12"/>
  <c r="J94" i="12"/>
  <c r="J95" i="12" s="1"/>
  <c r="I94" i="12"/>
  <c r="J93" i="12"/>
  <c r="I93" i="12"/>
  <c r="I95" i="12" s="1"/>
  <c r="J92" i="12"/>
  <c r="I92" i="12"/>
  <c r="J90" i="12"/>
  <c r="I90" i="12"/>
  <c r="J89" i="12"/>
  <c r="I89" i="12"/>
  <c r="H88" i="12"/>
  <c r="G88" i="12"/>
  <c r="F88" i="12"/>
  <c r="E88" i="12"/>
  <c r="D88" i="12"/>
  <c r="C88" i="12"/>
  <c r="J87" i="12"/>
  <c r="I87" i="12"/>
  <c r="I88" i="12" s="1"/>
  <c r="J86" i="12"/>
  <c r="I86" i="12"/>
  <c r="H85" i="12"/>
  <c r="G85" i="12"/>
  <c r="F85" i="12"/>
  <c r="E85" i="12"/>
  <c r="D85" i="12"/>
  <c r="C85" i="12"/>
  <c r="J84" i="12"/>
  <c r="J85" i="12" s="1"/>
  <c r="I84" i="12"/>
  <c r="J83" i="12"/>
  <c r="I83" i="12"/>
  <c r="I85" i="12" s="1"/>
  <c r="H82" i="12"/>
  <c r="G82" i="12"/>
  <c r="F82" i="12"/>
  <c r="E82" i="12"/>
  <c r="D82" i="12"/>
  <c r="C82" i="12"/>
  <c r="J81" i="12"/>
  <c r="I81" i="12"/>
  <c r="J80" i="12"/>
  <c r="I80" i="12"/>
  <c r="J79" i="12"/>
  <c r="I79" i="12"/>
  <c r="H78" i="12"/>
  <c r="G78" i="12"/>
  <c r="F78" i="12"/>
  <c r="E78" i="12"/>
  <c r="D78" i="12"/>
  <c r="C78" i="12"/>
  <c r="J77" i="12"/>
  <c r="I77" i="12"/>
  <c r="J76" i="12"/>
  <c r="I76" i="12"/>
  <c r="I78" i="12" s="1"/>
  <c r="J75" i="12"/>
  <c r="J78" i="12" s="1"/>
  <c r="I75" i="12"/>
  <c r="H74" i="12"/>
  <c r="G74" i="12"/>
  <c r="F74" i="12"/>
  <c r="E74" i="12"/>
  <c r="D74" i="12"/>
  <c r="C74" i="12"/>
  <c r="J73" i="12"/>
  <c r="J74" i="12" s="1"/>
  <c r="I73" i="12"/>
  <c r="I74" i="12" s="1"/>
  <c r="J72" i="12"/>
  <c r="I72" i="12"/>
  <c r="I71" i="12"/>
  <c r="H71" i="12"/>
  <c r="G71" i="12"/>
  <c r="F71" i="12"/>
  <c r="E71" i="12"/>
  <c r="D71" i="12"/>
  <c r="C71" i="12"/>
  <c r="J70" i="12"/>
  <c r="J71" i="12" s="1"/>
  <c r="I70" i="12"/>
  <c r="J69" i="12"/>
  <c r="I69" i="12"/>
  <c r="H68" i="12"/>
  <c r="G68" i="12"/>
  <c r="F68" i="12"/>
  <c r="E68" i="12"/>
  <c r="D68" i="12"/>
  <c r="C68" i="12"/>
  <c r="J67" i="12"/>
  <c r="J68" i="12" s="1"/>
  <c r="I67" i="12"/>
  <c r="J66" i="12"/>
  <c r="I66" i="12"/>
  <c r="I68" i="12" s="1"/>
  <c r="H65" i="12"/>
  <c r="G65" i="12"/>
  <c r="F65" i="12"/>
  <c r="E65" i="12"/>
  <c r="D65" i="12"/>
  <c r="C65" i="12"/>
  <c r="J64" i="12"/>
  <c r="I64" i="12"/>
  <c r="J63" i="12"/>
  <c r="I63" i="12"/>
  <c r="J62" i="12"/>
  <c r="I62" i="12"/>
  <c r="J61" i="12"/>
  <c r="I61" i="12"/>
  <c r="H60" i="12"/>
  <c r="G60" i="12"/>
  <c r="F60" i="12"/>
  <c r="E60" i="12"/>
  <c r="D60" i="12"/>
  <c r="C60" i="12"/>
  <c r="J59" i="12"/>
  <c r="J60" i="12" s="1"/>
  <c r="I59" i="12"/>
  <c r="J58" i="12"/>
  <c r="I58" i="12"/>
  <c r="H57" i="12"/>
  <c r="G57" i="12"/>
  <c r="F57" i="12"/>
  <c r="E57" i="12"/>
  <c r="D57" i="12"/>
  <c r="C57" i="12"/>
  <c r="J56" i="12"/>
  <c r="I56" i="12"/>
  <c r="J55" i="12"/>
  <c r="I55" i="12"/>
  <c r="J54" i="12"/>
  <c r="J57" i="12" s="1"/>
  <c r="I54" i="12"/>
  <c r="I53" i="12"/>
  <c r="H53" i="12"/>
  <c r="G53" i="12"/>
  <c r="F53" i="12"/>
  <c r="E53" i="12"/>
  <c r="D53" i="12"/>
  <c r="C53" i="12"/>
  <c r="J52" i="12"/>
  <c r="I52" i="12"/>
  <c r="J51" i="12"/>
  <c r="J53" i="12" s="1"/>
  <c r="I51" i="12"/>
  <c r="H50" i="12"/>
  <c r="G50" i="12"/>
  <c r="F50" i="12"/>
  <c r="E50" i="12"/>
  <c r="D50" i="12"/>
  <c r="C50" i="12"/>
  <c r="J49" i="12"/>
  <c r="I49" i="12"/>
  <c r="J48" i="12"/>
  <c r="I48" i="12"/>
  <c r="J47" i="12"/>
  <c r="I47" i="12"/>
  <c r="J46" i="12"/>
  <c r="I46" i="12"/>
  <c r="H45" i="12"/>
  <c r="G45" i="12"/>
  <c r="F45" i="12"/>
  <c r="E45" i="12"/>
  <c r="D45" i="12"/>
  <c r="C45" i="12"/>
  <c r="J44" i="12"/>
  <c r="I44" i="12"/>
  <c r="I45" i="12" s="1"/>
  <c r="J43" i="12"/>
  <c r="I43" i="12"/>
  <c r="J42" i="12"/>
  <c r="I42" i="12"/>
  <c r="H41" i="12"/>
  <c r="G41" i="12"/>
  <c r="F41" i="12"/>
  <c r="E41" i="12"/>
  <c r="D41" i="12"/>
  <c r="C41" i="12"/>
  <c r="J40" i="12"/>
  <c r="J41" i="12" s="1"/>
  <c r="I40" i="12"/>
  <c r="J39" i="12"/>
  <c r="I39" i="12"/>
  <c r="H38" i="12"/>
  <c r="G38" i="12"/>
  <c r="F38" i="12"/>
  <c r="E38" i="12"/>
  <c r="D38" i="12"/>
  <c r="C38" i="12"/>
  <c r="J37" i="12"/>
  <c r="J38" i="12" s="1"/>
  <c r="I37" i="12"/>
  <c r="J36" i="12"/>
  <c r="I36" i="12"/>
  <c r="H35" i="12"/>
  <c r="G35" i="12"/>
  <c r="F35" i="12"/>
  <c r="E35" i="12"/>
  <c r="D35" i="12"/>
  <c r="C35" i="12"/>
  <c r="J34" i="12"/>
  <c r="I34" i="12"/>
  <c r="I35" i="12" s="1"/>
  <c r="J33" i="12"/>
  <c r="I33" i="12"/>
  <c r="J32" i="12"/>
  <c r="I32" i="12"/>
  <c r="H31" i="12"/>
  <c r="G31" i="12"/>
  <c r="F31" i="12"/>
  <c r="E31" i="12"/>
  <c r="D31" i="12"/>
  <c r="C31" i="12"/>
  <c r="J30" i="12"/>
  <c r="J31" i="12" s="1"/>
  <c r="I30" i="12"/>
  <c r="I31" i="12" s="1"/>
  <c r="J29" i="12"/>
  <c r="I29" i="12"/>
  <c r="J28" i="12"/>
  <c r="I28" i="12"/>
  <c r="J27" i="12"/>
  <c r="I27" i="12"/>
  <c r="H26" i="12"/>
  <c r="G26" i="12"/>
  <c r="F26" i="12"/>
  <c r="J25" i="12"/>
  <c r="I25" i="12"/>
  <c r="J24" i="12"/>
  <c r="I24" i="12"/>
  <c r="J23" i="12"/>
  <c r="I23" i="12"/>
  <c r="J22" i="12"/>
  <c r="I22" i="12"/>
  <c r="J21" i="12"/>
  <c r="I21" i="12"/>
  <c r="J20" i="12"/>
  <c r="I20" i="12"/>
  <c r="J19" i="12"/>
  <c r="I19" i="12"/>
  <c r="C26" i="12"/>
  <c r="H17" i="12"/>
  <c r="G17" i="12"/>
  <c r="F17" i="12"/>
  <c r="E17" i="12"/>
  <c r="D17" i="12"/>
  <c r="C17" i="12"/>
  <c r="J16" i="12"/>
  <c r="J17" i="12" s="1"/>
  <c r="I16" i="12"/>
  <c r="I17" i="12" s="1"/>
  <c r="J15" i="12"/>
  <c r="I15" i="12"/>
  <c r="H14" i="12"/>
  <c r="G14" i="12"/>
  <c r="F14" i="12"/>
  <c r="E14" i="12"/>
  <c r="D14" i="12"/>
  <c r="C14" i="12"/>
  <c r="J13" i="12"/>
  <c r="I13" i="12"/>
  <c r="J12" i="12"/>
  <c r="J14" i="12" s="1"/>
  <c r="I12" i="12"/>
  <c r="J11" i="12"/>
  <c r="I11" i="12"/>
  <c r="H11" i="12"/>
  <c r="G11" i="12"/>
  <c r="F11" i="12"/>
  <c r="E11" i="12"/>
  <c r="D11" i="12"/>
  <c r="C11" i="12"/>
  <c r="J10" i="12"/>
  <c r="I10" i="12"/>
  <c r="J9" i="12"/>
  <c r="I9" i="12"/>
  <c r="H8" i="12"/>
  <c r="G8" i="12"/>
  <c r="F8" i="12"/>
  <c r="E8" i="12"/>
  <c r="D8" i="12"/>
  <c r="C8" i="12"/>
  <c r="J7" i="12"/>
  <c r="I7" i="12"/>
  <c r="J6" i="12"/>
  <c r="J8" i="12" s="1"/>
  <c r="I6" i="12"/>
  <c r="J301" i="11"/>
  <c r="I301" i="11"/>
  <c r="H301" i="11"/>
  <c r="G301" i="11"/>
  <c r="F301" i="11"/>
  <c r="E301" i="11"/>
  <c r="D301" i="11"/>
  <c r="C301" i="11"/>
  <c r="J286" i="11"/>
  <c r="I286" i="11"/>
  <c r="H286" i="11"/>
  <c r="G286" i="11"/>
  <c r="F286" i="11"/>
  <c r="E286" i="11"/>
  <c r="D286" i="11"/>
  <c r="C286" i="11"/>
  <c r="J270" i="11"/>
  <c r="J272" i="11" s="1"/>
  <c r="I270" i="11"/>
  <c r="I272" i="11" s="1"/>
  <c r="H270" i="11"/>
  <c r="H272" i="11" s="1"/>
  <c r="G270" i="11"/>
  <c r="G272" i="11" s="1"/>
  <c r="F270" i="11"/>
  <c r="F272" i="11" s="1"/>
  <c r="E270" i="11"/>
  <c r="E272" i="11" s="1"/>
  <c r="D270" i="11"/>
  <c r="D272" i="11" s="1"/>
  <c r="C270" i="11"/>
  <c r="C272" i="11" s="1"/>
  <c r="J262" i="11"/>
  <c r="I262" i="11"/>
  <c r="H262" i="11"/>
  <c r="G262" i="11"/>
  <c r="F262" i="11"/>
  <c r="E262" i="11"/>
  <c r="D262" i="11"/>
  <c r="C262" i="11"/>
  <c r="J258" i="11"/>
  <c r="I258" i="11"/>
  <c r="H258" i="11"/>
  <c r="G258" i="11"/>
  <c r="F258" i="11"/>
  <c r="E258" i="11"/>
  <c r="D258" i="11"/>
  <c r="C258" i="11"/>
  <c r="J255" i="11"/>
  <c r="I255" i="11"/>
  <c r="H255" i="11"/>
  <c r="G255" i="11"/>
  <c r="F255" i="11"/>
  <c r="E255" i="11"/>
  <c r="D255" i="11"/>
  <c r="C255" i="11"/>
  <c r="J250" i="11"/>
  <c r="I250" i="11"/>
  <c r="H250" i="11"/>
  <c r="G250" i="11"/>
  <c r="F250" i="11"/>
  <c r="E250" i="11"/>
  <c r="D250" i="11"/>
  <c r="C250" i="11"/>
  <c r="J240" i="11"/>
  <c r="I240" i="11"/>
  <c r="H240" i="11"/>
  <c r="G240" i="11"/>
  <c r="F240" i="11"/>
  <c r="E240" i="11"/>
  <c r="D240" i="11"/>
  <c r="C240" i="11"/>
  <c r="J236" i="11"/>
  <c r="I236" i="11"/>
  <c r="H236" i="11"/>
  <c r="G236" i="11"/>
  <c r="F236" i="11"/>
  <c r="E236" i="11"/>
  <c r="D236" i="11"/>
  <c r="C236" i="11"/>
  <c r="J228" i="11"/>
  <c r="I228" i="11"/>
  <c r="H228" i="11"/>
  <c r="G228" i="11"/>
  <c r="F228" i="11"/>
  <c r="E228" i="11"/>
  <c r="D228" i="11"/>
  <c r="C228" i="11"/>
  <c r="J222" i="11"/>
  <c r="I222" i="11"/>
  <c r="H222" i="11"/>
  <c r="G222" i="11"/>
  <c r="F222" i="11"/>
  <c r="E222" i="11"/>
  <c r="D222" i="11"/>
  <c r="C222" i="11"/>
  <c r="J218" i="11"/>
  <c r="I218" i="11"/>
  <c r="H218" i="11"/>
  <c r="G218" i="11"/>
  <c r="F218" i="11"/>
  <c r="E218" i="11"/>
  <c r="D218" i="11"/>
  <c r="C218" i="11"/>
  <c r="J214" i="11"/>
  <c r="I214" i="11"/>
  <c r="H214" i="11"/>
  <c r="G214" i="11"/>
  <c r="F214" i="11"/>
  <c r="E214" i="11"/>
  <c r="D214" i="11"/>
  <c r="C214" i="11"/>
  <c r="J210" i="11"/>
  <c r="I210" i="11"/>
  <c r="H210" i="11"/>
  <c r="G210" i="11"/>
  <c r="F210" i="11"/>
  <c r="E210" i="11"/>
  <c r="D210" i="11"/>
  <c r="C210" i="11"/>
  <c r="J206" i="11"/>
  <c r="I206" i="11"/>
  <c r="H206" i="11"/>
  <c r="G206" i="11"/>
  <c r="F206" i="11"/>
  <c r="E206" i="11"/>
  <c r="D206" i="11"/>
  <c r="C206" i="11"/>
  <c r="J196" i="11"/>
  <c r="I196" i="11"/>
  <c r="H196" i="11"/>
  <c r="G196" i="11"/>
  <c r="F196" i="11"/>
  <c r="E196" i="11"/>
  <c r="D196" i="11"/>
  <c r="C196" i="11"/>
  <c r="J192" i="11"/>
  <c r="I192" i="11"/>
  <c r="H192" i="11"/>
  <c r="G192" i="11"/>
  <c r="F192" i="11"/>
  <c r="E192" i="11"/>
  <c r="D192" i="11"/>
  <c r="C192" i="11"/>
  <c r="J188" i="11"/>
  <c r="I188" i="11"/>
  <c r="H188" i="11"/>
  <c r="G188" i="11"/>
  <c r="F188" i="11"/>
  <c r="E188" i="11"/>
  <c r="D188" i="11"/>
  <c r="C188" i="11"/>
  <c r="J185" i="11"/>
  <c r="I185" i="11"/>
  <c r="H185" i="11"/>
  <c r="G185" i="11"/>
  <c r="F185" i="11"/>
  <c r="E185" i="11"/>
  <c r="D185" i="11"/>
  <c r="C185" i="11"/>
  <c r="J181" i="11"/>
  <c r="I181" i="11"/>
  <c r="H181" i="11"/>
  <c r="G181" i="11"/>
  <c r="F181" i="11"/>
  <c r="E181" i="11"/>
  <c r="D181" i="11"/>
  <c r="C181" i="11"/>
  <c r="J176" i="11"/>
  <c r="I176" i="11"/>
  <c r="H176" i="11"/>
  <c r="G176" i="11"/>
  <c r="F176" i="11"/>
  <c r="E176" i="11"/>
  <c r="D176" i="11"/>
  <c r="C176" i="11"/>
  <c r="J171" i="11"/>
  <c r="I171" i="11"/>
  <c r="H171" i="11"/>
  <c r="G171" i="11"/>
  <c r="F171" i="11"/>
  <c r="E171" i="11"/>
  <c r="D171" i="11"/>
  <c r="C171" i="11"/>
  <c r="J167" i="11"/>
  <c r="I167" i="11"/>
  <c r="H167" i="11"/>
  <c r="G167" i="11"/>
  <c r="F167" i="11"/>
  <c r="E167" i="11"/>
  <c r="D167" i="11"/>
  <c r="C167" i="11"/>
  <c r="J163" i="11"/>
  <c r="I163" i="11"/>
  <c r="H163" i="11"/>
  <c r="G163" i="11"/>
  <c r="F163" i="11"/>
  <c r="E163" i="11"/>
  <c r="D163" i="11"/>
  <c r="C163" i="11"/>
  <c r="J159" i="11"/>
  <c r="I159" i="11"/>
  <c r="H159" i="11"/>
  <c r="G159" i="11"/>
  <c r="F159" i="11"/>
  <c r="E159" i="11"/>
  <c r="D159" i="11"/>
  <c r="C159" i="11"/>
  <c r="J149" i="11"/>
  <c r="I149" i="11"/>
  <c r="H149" i="11"/>
  <c r="G149" i="11"/>
  <c r="F149" i="11"/>
  <c r="E149" i="11"/>
  <c r="D149" i="11"/>
  <c r="C149" i="11"/>
  <c r="J146" i="11"/>
  <c r="I146" i="11"/>
  <c r="H146" i="11"/>
  <c r="G146" i="11"/>
  <c r="F146" i="11"/>
  <c r="E146" i="11"/>
  <c r="D146" i="11"/>
  <c r="C146" i="11"/>
  <c r="J143" i="11"/>
  <c r="I143" i="11"/>
  <c r="H143" i="11"/>
  <c r="G143" i="11"/>
  <c r="F143" i="11"/>
  <c r="E143" i="11"/>
  <c r="D143" i="11"/>
  <c r="C143" i="11"/>
  <c r="J138" i="11"/>
  <c r="I138" i="11"/>
  <c r="H138" i="11"/>
  <c r="G138" i="11"/>
  <c r="F138" i="11"/>
  <c r="E138" i="11"/>
  <c r="D138" i="11"/>
  <c r="C138" i="11"/>
  <c r="J129" i="11"/>
  <c r="I129" i="11"/>
  <c r="H129" i="11"/>
  <c r="G129" i="11"/>
  <c r="F129" i="11"/>
  <c r="E129" i="11"/>
  <c r="D129" i="11"/>
  <c r="C129" i="11"/>
  <c r="J126" i="11"/>
  <c r="I126" i="11"/>
  <c r="H126" i="11"/>
  <c r="G126" i="11"/>
  <c r="F126" i="11"/>
  <c r="E126" i="11"/>
  <c r="D126" i="11"/>
  <c r="C126" i="11"/>
  <c r="J121" i="11"/>
  <c r="I121" i="11"/>
  <c r="H121" i="11"/>
  <c r="G121" i="11"/>
  <c r="F121" i="11"/>
  <c r="E121" i="11"/>
  <c r="D121" i="11"/>
  <c r="C121" i="11"/>
  <c r="J117" i="11"/>
  <c r="I117" i="11"/>
  <c r="H117" i="11"/>
  <c r="G117" i="11"/>
  <c r="F117" i="11"/>
  <c r="E117" i="11"/>
  <c r="D117" i="11"/>
  <c r="C117" i="11"/>
  <c r="J114" i="11"/>
  <c r="I114" i="11"/>
  <c r="H114" i="11"/>
  <c r="G114" i="11"/>
  <c r="F114" i="11"/>
  <c r="E114" i="11"/>
  <c r="D114" i="11"/>
  <c r="C114" i="11"/>
  <c r="J111" i="11"/>
  <c r="I111" i="11"/>
  <c r="H111" i="11"/>
  <c r="G111" i="11"/>
  <c r="F111" i="11"/>
  <c r="E111" i="11"/>
  <c r="D111" i="11"/>
  <c r="C111" i="11"/>
  <c r="J108" i="11"/>
  <c r="I108" i="11"/>
  <c r="H108" i="11"/>
  <c r="G108" i="11"/>
  <c r="F108" i="11"/>
  <c r="E108" i="11"/>
  <c r="D108" i="11"/>
  <c r="C108" i="11"/>
  <c r="J105" i="11"/>
  <c r="I105" i="11"/>
  <c r="H105" i="11"/>
  <c r="G105" i="11"/>
  <c r="F105" i="11"/>
  <c r="E105" i="11"/>
  <c r="D105" i="11"/>
  <c r="C105" i="11"/>
  <c r="J102" i="11"/>
  <c r="I102" i="11"/>
  <c r="H102" i="11"/>
  <c r="G102" i="11"/>
  <c r="F102" i="11"/>
  <c r="E102" i="11"/>
  <c r="D102" i="11"/>
  <c r="C102" i="11"/>
  <c r="J97" i="11"/>
  <c r="I97" i="11"/>
  <c r="H97" i="11"/>
  <c r="G97" i="11"/>
  <c r="F97" i="11"/>
  <c r="E97" i="11"/>
  <c r="D97" i="11"/>
  <c r="C97" i="11"/>
  <c r="J90" i="11"/>
  <c r="I90" i="11"/>
  <c r="H90" i="11"/>
  <c r="G90" i="11"/>
  <c r="F90" i="11"/>
  <c r="E90" i="11"/>
  <c r="D90" i="11"/>
  <c r="C90" i="11"/>
  <c r="J87" i="11"/>
  <c r="I87" i="11"/>
  <c r="H87" i="11"/>
  <c r="G87" i="11"/>
  <c r="F87" i="11"/>
  <c r="E87" i="11"/>
  <c r="D87" i="11"/>
  <c r="C87" i="11"/>
  <c r="J84" i="11"/>
  <c r="I84" i="11"/>
  <c r="H84" i="11"/>
  <c r="G84" i="11"/>
  <c r="F84" i="11"/>
  <c r="E84" i="11"/>
  <c r="D84" i="11"/>
  <c r="C84" i="11"/>
  <c r="J80" i="11"/>
  <c r="I80" i="11"/>
  <c r="H80" i="11"/>
  <c r="G80" i="11"/>
  <c r="F80" i="11"/>
  <c r="E80" i="11"/>
  <c r="D80" i="11"/>
  <c r="C80" i="11"/>
  <c r="J76" i="11"/>
  <c r="I76" i="11"/>
  <c r="H76" i="11"/>
  <c r="G76" i="11"/>
  <c r="F76" i="11"/>
  <c r="E76" i="11"/>
  <c r="D76" i="11"/>
  <c r="C76" i="11"/>
  <c r="J73" i="11"/>
  <c r="I73" i="11"/>
  <c r="H73" i="11"/>
  <c r="G73" i="11"/>
  <c r="F73" i="11"/>
  <c r="E73" i="11"/>
  <c r="D73" i="11"/>
  <c r="C73" i="11"/>
  <c r="J70" i="11"/>
  <c r="I70" i="11"/>
  <c r="H70" i="11"/>
  <c r="G70" i="11"/>
  <c r="F70" i="11"/>
  <c r="E70" i="11"/>
  <c r="D70" i="11"/>
  <c r="C70" i="11"/>
  <c r="J67" i="11"/>
  <c r="I67" i="11"/>
  <c r="H67" i="11"/>
  <c r="G67" i="11"/>
  <c r="F67" i="11"/>
  <c r="E67" i="11"/>
  <c r="D67" i="11"/>
  <c r="C67" i="11"/>
  <c r="J62" i="11"/>
  <c r="I62" i="11"/>
  <c r="H62" i="11"/>
  <c r="G62" i="11"/>
  <c r="F62" i="11"/>
  <c r="E62" i="11"/>
  <c r="D62" i="11"/>
  <c r="C62" i="11"/>
  <c r="J59" i="11"/>
  <c r="I59" i="11"/>
  <c r="H59" i="11"/>
  <c r="G59" i="11"/>
  <c r="F59" i="11"/>
  <c r="E59" i="11"/>
  <c r="D59" i="11"/>
  <c r="C59" i="11"/>
  <c r="J55" i="11"/>
  <c r="I55" i="11"/>
  <c r="H55" i="11"/>
  <c r="G55" i="11"/>
  <c r="F55" i="11"/>
  <c r="E55" i="11"/>
  <c r="D55" i="11"/>
  <c r="C55" i="11"/>
  <c r="J52" i="11"/>
  <c r="I52" i="11"/>
  <c r="H52" i="11"/>
  <c r="G52" i="11"/>
  <c r="F52" i="11"/>
  <c r="E52" i="11"/>
  <c r="D52" i="11"/>
  <c r="C52" i="11"/>
  <c r="J47" i="11"/>
  <c r="I47" i="11"/>
  <c r="H47" i="11"/>
  <c r="G47" i="11"/>
  <c r="F47" i="11"/>
  <c r="E47" i="11"/>
  <c r="D47" i="11"/>
  <c r="C47" i="11"/>
  <c r="J43" i="11"/>
  <c r="I43" i="11"/>
  <c r="H43" i="11"/>
  <c r="G43" i="11"/>
  <c r="F43" i="11"/>
  <c r="E43" i="11"/>
  <c r="D43" i="11"/>
  <c r="C43" i="11"/>
  <c r="J40" i="11"/>
  <c r="I40" i="11"/>
  <c r="H40" i="11"/>
  <c r="G40" i="11"/>
  <c r="F40" i="11"/>
  <c r="E40" i="11"/>
  <c r="D40" i="11"/>
  <c r="C40" i="11"/>
  <c r="J37" i="11"/>
  <c r="I37" i="11"/>
  <c r="H37" i="11"/>
  <c r="G37" i="11"/>
  <c r="F37" i="11"/>
  <c r="E37" i="11"/>
  <c r="D37" i="11"/>
  <c r="C37" i="11"/>
  <c r="J33" i="11"/>
  <c r="I33" i="11"/>
  <c r="H33" i="11"/>
  <c r="G33" i="11"/>
  <c r="F33" i="11"/>
  <c r="E33" i="11"/>
  <c r="D33" i="11"/>
  <c r="C33" i="11"/>
  <c r="J28" i="11"/>
  <c r="I28" i="11"/>
  <c r="H28" i="11"/>
  <c r="G28" i="11"/>
  <c r="F28" i="11"/>
  <c r="E28" i="11"/>
  <c r="D28" i="11"/>
  <c r="C28" i="11"/>
  <c r="J19" i="11"/>
  <c r="I19" i="11"/>
  <c r="H19" i="11"/>
  <c r="G19" i="11"/>
  <c r="F19" i="11"/>
  <c r="E19" i="11"/>
  <c r="D19" i="11"/>
  <c r="C19" i="11"/>
  <c r="J16" i="11"/>
  <c r="I16" i="11"/>
  <c r="H16" i="11"/>
  <c r="G16" i="11"/>
  <c r="F16" i="11"/>
  <c r="E16" i="11"/>
  <c r="D16" i="11"/>
  <c r="C16" i="11"/>
  <c r="J13" i="11"/>
  <c r="I13" i="11"/>
  <c r="H13" i="11"/>
  <c r="G13" i="11"/>
  <c r="F13" i="11"/>
  <c r="E13" i="11"/>
  <c r="D13" i="11"/>
  <c r="C13" i="11"/>
  <c r="J10" i="11"/>
  <c r="I10" i="11"/>
  <c r="H10" i="11"/>
  <c r="G10" i="11"/>
  <c r="F10" i="11"/>
  <c r="E10" i="11"/>
  <c r="D10" i="11"/>
  <c r="C10" i="11"/>
  <c r="O302" i="11" l="1"/>
  <c r="G264" i="11"/>
  <c r="J256" i="12"/>
  <c r="I8" i="12"/>
  <c r="I14" i="12"/>
  <c r="I106" i="12"/>
  <c r="I112" i="12"/>
  <c r="J124" i="12"/>
  <c r="I220" i="12"/>
  <c r="J234" i="12"/>
  <c r="J119" i="12"/>
  <c r="F184" i="12"/>
  <c r="G262" i="12"/>
  <c r="I204" i="12"/>
  <c r="I57" i="12"/>
  <c r="I82" i="12"/>
  <c r="H240" i="12"/>
  <c r="H262" i="12"/>
  <c r="H290" i="12"/>
  <c r="I157" i="12"/>
  <c r="I184" i="12" s="1"/>
  <c r="J50" i="12"/>
  <c r="J220" i="12"/>
  <c r="J82" i="12"/>
  <c r="I38" i="12"/>
  <c r="J88" i="12"/>
  <c r="I147" i="12"/>
  <c r="I253" i="12"/>
  <c r="F139" i="11"/>
  <c r="I289" i="12"/>
  <c r="I50" i="12"/>
  <c r="G184" i="12"/>
  <c r="J65" i="12"/>
  <c r="G223" i="12"/>
  <c r="J45" i="12"/>
  <c r="I65" i="12"/>
  <c r="J103" i="12"/>
  <c r="H223" i="12"/>
  <c r="I238" i="12"/>
  <c r="I240" i="12" s="1"/>
  <c r="J106" i="12"/>
  <c r="J137" i="12" s="1"/>
  <c r="G91" i="12"/>
  <c r="I137" i="12"/>
  <c r="D137" i="12"/>
  <c r="H91" i="12"/>
  <c r="J115" i="12"/>
  <c r="F137" i="12"/>
  <c r="C184" i="12"/>
  <c r="I183" i="12"/>
  <c r="J238" i="12"/>
  <c r="D270" i="12"/>
  <c r="H225" i="11"/>
  <c r="J35" i="12"/>
  <c r="C137" i="12"/>
  <c r="G137" i="12"/>
  <c r="D184" i="12"/>
  <c r="C223" i="12"/>
  <c r="C240" i="12"/>
  <c r="C262" i="12"/>
  <c r="J270" i="12"/>
  <c r="F91" i="12"/>
  <c r="J289" i="12"/>
  <c r="I223" i="12"/>
  <c r="I225" i="11"/>
  <c r="I41" i="12"/>
  <c r="E137" i="12"/>
  <c r="J212" i="12"/>
  <c r="F223" i="12"/>
  <c r="F290" i="12" s="1"/>
  <c r="D240" i="12"/>
  <c r="D262" i="12"/>
  <c r="I60" i="12"/>
  <c r="I100" i="12"/>
  <c r="I124" i="12"/>
  <c r="J157" i="12"/>
  <c r="I190" i="12"/>
  <c r="E240" i="12"/>
  <c r="E262" i="12"/>
  <c r="F186" i="11"/>
  <c r="F225" i="11"/>
  <c r="F264" i="11"/>
  <c r="E139" i="11"/>
  <c r="E186" i="11"/>
  <c r="E225" i="11"/>
  <c r="E264" i="11"/>
  <c r="D139" i="11"/>
  <c r="D186" i="11"/>
  <c r="D225" i="11"/>
  <c r="D264" i="11"/>
  <c r="D303" i="11" s="1"/>
  <c r="G225" i="11"/>
  <c r="G139" i="11"/>
  <c r="C225" i="11"/>
  <c r="C139" i="11"/>
  <c r="J93" i="11"/>
  <c r="J242" i="11"/>
  <c r="I93" i="11"/>
  <c r="I242" i="11"/>
  <c r="H93" i="11"/>
  <c r="H242" i="11"/>
  <c r="G186" i="11"/>
  <c r="F93" i="11"/>
  <c r="F242" i="11"/>
  <c r="G93" i="11"/>
  <c r="G242" i="11"/>
  <c r="E93" i="11"/>
  <c r="E242" i="11"/>
  <c r="D93" i="11"/>
  <c r="D242" i="11"/>
  <c r="C93" i="11"/>
  <c r="C186" i="11"/>
  <c r="C242" i="11"/>
  <c r="C264" i="11"/>
  <c r="J139" i="11"/>
  <c r="J186" i="11"/>
  <c r="J225" i="11"/>
  <c r="J264" i="11"/>
  <c r="J303" i="11" s="1"/>
  <c r="I139" i="11"/>
  <c r="I186" i="11"/>
  <c r="I264" i="11"/>
  <c r="H139" i="11"/>
  <c r="H186" i="11"/>
  <c r="H264" i="11"/>
  <c r="G240" i="12"/>
  <c r="G290" i="12" s="1"/>
  <c r="J240" i="12"/>
  <c r="J226" i="12"/>
  <c r="J147" i="12"/>
  <c r="E91" i="12"/>
  <c r="J18" i="12"/>
  <c r="J26" i="12" s="1"/>
  <c r="E270" i="12"/>
  <c r="I263" i="12"/>
  <c r="I270" i="12" s="1"/>
  <c r="D91" i="12"/>
  <c r="J223" i="12"/>
  <c r="J262" i="12"/>
  <c r="I262" i="12"/>
  <c r="C91" i="12"/>
  <c r="I18" i="12"/>
  <c r="I26" i="12" s="1"/>
  <c r="N292" i="11"/>
  <c r="N301" i="11" s="1"/>
  <c r="M292" i="11"/>
  <c r="M301" i="11" s="1"/>
  <c r="K273" i="11"/>
  <c r="L273" i="11"/>
  <c r="K274" i="11"/>
  <c r="L274" i="11"/>
  <c r="K275" i="11"/>
  <c r="L275" i="11"/>
  <c r="K276" i="11"/>
  <c r="L276" i="11"/>
  <c r="K277" i="11"/>
  <c r="L277" i="11"/>
  <c r="K278" i="11"/>
  <c r="L278" i="11"/>
  <c r="K279" i="11"/>
  <c r="L279" i="11"/>
  <c r="K280" i="11"/>
  <c r="L280" i="11"/>
  <c r="K281" i="11"/>
  <c r="L281" i="11"/>
  <c r="K282" i="11"/>
  <c r="L282" i="11"/>
  <c r="K283" i="11"/>
  <c r="L283" i="11"/>
  <c r="K284" i="11"/>
  <c r="L284" i="11"/>
  <c r="K285" i="11"/>
  <c r="L285" i="11"/>
  <c r="M286" i="11"/>
  <c r="N286" i="11"/>
  <c r="F303" i="11" l="1"/>
  <c r="I303" i="11"/>
  <c r="G303" i="11"/>
  <c r="O283" i="11"/>
  <c r="I91" i="12"/>
  <c r="O284" i="11"/>
  <c r="C290" i="12"/>
  <c r="O280" i="11"/>
  <c r="D290" i="12"/>
  <c r="O277" i="11"/>
  <c r="E303" i="11"/>
  <c r="O274" i="11"/>
  <c r="H303" i="11"/>
  <c r="O282" i="11"/>
  <c r="O279" i="11"/>
  <c r="C303" i="11"/>
  <c r="J91" i="12"/>
  <c r="O276" i="11"/>
  <c r="J184" i="12"/>
  <c r="J290" i="12" s="1"/>
  <c r="O275" i="11"/>
  <c r="O281" i="11"/>
  <c r="I290" i="12"/>
  <c r="E290" i="12"/>
  <c r="O278" i="11"/>
  <c r="K286" i="11"/>
  <c r="L286" i="11"/>
  <c r="O285" i="11"/>
  <c r="O273" i="11"/>
  <c r="L243" i="11"/>
  <c r="N270" i="11"/>
  <c r="N272" i="11" s="1"/>
  <c r="M270" i="11"/>
  <c r="M272" i="11" s="1"/>
  <c r="N262" i="11"/>
  <c r="M262" i="11"/>
  <c r="N258" i="11"/>
  <c r="M258" i="11"/>
  <c r="N255" i="11"/>
  <c r="M255" i="11"/>
  <c r="N250" i="11"/>
  <c r="M250" i="11"/>
  <c r="N240" i="11"/>
  <c r="M240" i="11"/>
  <c r="N236" i="11"/>
  <c r="M236" i="11"/>
  <c r="N228" i="11"/>
  <c r="M228" i="11"/>
  <c r="N222" i="11"/>
  <c r="M222" i="11"/>
  <c r="N218" i="11"/>
  <c r="M218" i="11"/>
  <c r="N214" i="11"/>
  <c r="M214" i="11"/>
  <c r="N210" i="11"/>
  <c r="M210" i="11"/>
  <c r="N206" i="11"/>
  <c r="M206" i="11"/>
  <c r="N196" i="11"/>
  <c r="M196" i="11"/>
  <c r="N192" i="11"/>
  <c r="M192" i="11"/>
  <c r="N188" i="11"/>
  <c r="M188" i="11"/>
  <c r="N185" i="11"/>
  <c r="M185" i="11"/>
  <c r="N181" i="11"/>
  <c r="M181" i="11"/>
  <c r="N176" i="11"/>
  <c r="M176" i="11"/>
  <c r="N171" i="11"/>
  <c r="M171" i="11"/>
  <c r="N167" i="11"/>
  <c r="M167" i="11"/>
  <c r="N163" i="11"/>
  <c r="M163" i="11"/>
  <c r="N159" i="11"/>
  <c r="M159" i="11"/>
  <c r="N149" i="11"/>
  <c r="M149" i="11"/>
  <c r="N146" i="11"/>
  <c r="M146" i="11"/>
  <c r="N143" i="11"/>
  <c r="M143" i="11"/>
  <c r="N138" i="11"/>
  <c r="M138" i="11"/>
  <c r="N129" i="11"/>
  <c r="M129" i="11"/>
  <c r="N126" i="11"/>
  <c r="M126" i="11"/>
  <c r="N121" i="11"/>
  <c r="M121" i="11"/>
  <c r="N117" i="11"/>
  <c r="M117" i="11"/>
  <c r="N114" i="11"/>
  <c r="M114" i="11"/>
  <c r="N111" i="11"/>
  <c r="M111" i="11"/>
  <c r="N108" i="11"/>
  <c r="M108" i="11"/>
  <c r="N105" i="11"/>
  <c r="M105" i="11"/>
  <c r="N102" i="11"/>
  <c r="M102" i="11"/>
  <c r="N97" i="11"/>
  <c r="M97" i="11"/>
  <c r="N90" i="11"/>
  <c r="M90" i="11"/>
  <c r="N87" i="11"/>
  <c r="M87" i="11"/>
  <c r="N84" i="11"/>
  <c r="M84" i="11"/>
  <c r="N80" i="11"/>
  <c r="M80" i="11"/>
  <c r="N76" i="11"/>
  <c r="M76" i="11"/>
  <c r="N73" i="11"/>
  <c r="M73" i="11"/>
  <c r="N70" i="11"/>
  <c r="M70" i="11"/>
  <c r="N67" i="11"/>
  <c r="M67" i="11"/>
  <c r="N62" i="11"/>
  <c r="M62" i="11"/>
  <c r="N59" i="11"/>
  <c r="M59" i="11"/>
  <c r="N55" i="11"/>
  <c r="M55" i="11"/>
  <c r="N52" i="11"/>
  <c r="M52" i="11"/>
  <c r="N47" i="11"/>
  <c r="M47" i="11"/>
  <c r="N43" i="11"/>
  <c r="M43" i="11"/>
  <c r="N40" i="11"/>
  <c r="M40" i="11"/>
  <c r="N37" i="11"/>
  <c r="M37" i="11"/>
  <c r="N33" i="11"/>
  <c r="M33" i="11"/>
  <c r="N28" i="11"/>
  <c r="M28" i="11"/>
  <c r="N19" i="11"/>
  <c r="M19" i="11"/>
  <c r="N16" i="11"/>
  <c r="M16" i="11"/>
  <c r="N13" i="11"/>
  <c r="M13" i="11"/>
  <c r="N10" i="11"/>
  <c r="M10" i="11"/>
  <c r="K9" i="11"/>
  <c r="L9" i="11"/>
  <c r="K11" i="11"/>
  <c r="L11" i="11"/>
  <c r="K12" i="11"/>
  <c r="L12" i="11"/>
  <c r="K14" i="11"/>
  <c r="L14" i="11"/>
  <c r="L15" i="11"/>
  <c r="K17" i="11"/>
  <c r="L17" i="11"/>
  <c r="K18" i="11"/>
  <c r="L18" i="11"/>
  <c r="K20" i="11"/>
  <c r="K21" i="11"/>
  <c r="L21" i="11"/>
  <c r="K22" i="11"/>
  <c r="L22" i="11"/>
  <c r="K23" i="11"/>
  <c r="K24" i="11"/>
  <c r="K25" i="11"/>
  <c r="L25" i="11"/>
  <c r="K26" i="11"/>
  <c r="L26" i="11"/>
  <c r="K27" i="11"/>
  <c r="L27" i="11"/>
  <c r="K29" i="11"/>
  <c r="K30" i="11"/>
  <c r="L30" i="11"/>
  <c r="K31" i="11"/>
  <c r="L31" i="11"/>
  <c r="K32" i="11"/>
  <c r="L32" i="11"/>
  <c r="K34" i="11"/>
  <c r="L34" i="11"/>
  <c r="K35" i="11"/>
  <c r="L35" i="11"/>
  <c r="K36" i="11"/>
  <c r="L36" i="11"/>
  <c r="K38" i="11"/>
  <c r="L38" i="11"/>
  <c r="K39" i="11"/>
  <c r="L39" i="11"/>
  <c r="K41" i="11"/>
  <c r="K42" i="11"/>
  <c r="L42" i="11"/>
  <c r="K44" i="11"/>
  <c r="K45" i="11"/>
  <c r="L45" i="11"/>
  <c r="K46" i="11"/>
  <c r="L46" i="11"/>
  <c r="K48" i="11"/>
  <c r="L48" i="11"/>
  <c r="K50" i="11"/>
  <c r="L50" i="11"/>
  <c r="K51" i="11"/>
  <c r="L51" i="11"/>
  <c r="L53" i="11"/>
  <c r="K54" i="11"/>
  <c r="L54" i="11"/>
  <c r="K56" i="11"/>
  <c r="L56" i="11"/>
  <c r="K57" i="11"/>
  <c r="L57" i="11"/>
  <c r="K58" i="11"/>
  <c r="L58" i="11"/>
  <c r="K60" i="11"/>
  <c r="K61" i="11"/>
  <c r="L61" i="11"/>
  <c r="K63" i="11"/>
  <c r="L63" i="11"/>
  <c r="K64" i="11"/>
  <c r="L64" i="11"/>
  <c r="K65" i="11"/>
  <c r="L65" i="11"/>
  <c r="K66" i="11"/>
  <c r="L66" i="11"/>
  <c r="K68" i="11"/>
  <c r="L68" i="11"/>
  <c r="K69" i="11"/>
  <c r="L69" i="11"/>
  <c r="K71" i="11"/>
  <c r="L71" i="11"/>
  <c r="K72" i="11"/>
  <c r="L72" i="11"/>
  <c r="K74" i="11"/>
  <c r="L74" i="11"/>
  <c r="K75" i="11"/>
  <c r="L75" i="11"/>
  <c r="K77" i="11"/>
  <c r="L77" i="11"/>
  <c r="L78" i="11"/>
  <c r="K79" i="11"/>
  <c r="L79" i="11"/>
  <c r="K81" i="11"/>
  <c r="L81" i="11"/>
  <c r="K82" i="11"/>
  <c r="L82" i="11"/>
  <c r="K83" i="11"/>
  <c r="L83" i="11"/>
  <c r="K85" i="11"/>
  <c r="L85" i="11"/>
  <c r="K86" i="11"/>
  <c r="L86" i="11"/>
  <c r="K88" i="11"/>
  <c r="L88" i="11"/>
  <c r="K89" i="11"/>
  <c r="L89" i="11"/>
  <c r="K91" i="11"/>
  <c r="K92" i="11"/>
  <c r="L92" i="11"/>
  <c r="K94" i="11"/>
  <c r="L94" i="11"/>
  <c r="L95" i="11"/>
  <c r="K96" i="11"/>
  <c r="L96" i="11"/>
  <c r="K98" i="11"/>
  <c r="K101" i="11"/>
  <c r="L101" i="11"/>
  <c r="K104" i="11"/>
  <c r="L104" i="11"/>
  <c r="K107" i="11"/>
  <c r="L107" i="11"/>
  <c r="L110" i="11"/>
  <c r="K113" i="11"/>
  <c r="L113" i="11"/>
  <c r="K116" i="11"/>
  <c r="L116" i="11"/>
  <c r="K119" i="11"/>
  <c r="L119" i="11"/>
  <c r="K120" i="11"/>
  <c r="L120" i="11"/>
  <c r="K122" i="11"/>
  <c r="L122" i="11"/>
  <c r="K123" i="11"/>
  <c r="L123" i="11"/>
  <c r="K124" i="11"/>
  <c r="L124" i="11"/>
  <c r="K125" i="11"/>
  <c r="L125" i="11"/>
  <c r="K127" i="11"/>
  <c r="L127" i="11"/>
  <c r="K128" i="11"/>
  <c r="L128" i="11"/>
  <c r="K130" i="11"/>
  <c r="L130" i="11"/>
  <c r="K132" i="11"/>
  <c r="L132" i="11"/>
  <c r="K134" i="11"/>
  <c r="L134" i="11"/>
  <c r="K135" i="11"/>
  <c r="L135" i="11"/>
  <c r="K137" i="11"/>
  <c r="K140" i="11"/>
  <c r="L140" i="11"/>
  <c r="K141" i="11"/>
  <c r="L141" i="11"/>
  <c r="K142" i="11"/>
  <c r="L142" i="11"/>
  <c r="K144" i="11"/>
  <c r="L144" i="11"/>
  <c r="K145" i="11"/>
  <c r="L145" i="11"/>
  <c r="K147" i="11"/>
  <c r="L147" i="11"/>
  <c r="K148" i="11"/>
  <c r="L148" i="11"/>
  <c r="K150" i="11"/>
  <c r="L150" i="11"/>
  <c r="K151" i="11"/>
  <c r="L151" i="11"/>
  <c r="K152" i="11"/>
  <c r="L152" i="11"/>
  <c r="K153" i="11"/>
  <c r="L153" i="11"/>
  <c r="K154" i="11"/>
  <c r="L154" i="11"/>
  <c r="K155" i="11"/>
  <c r="L155" i="11"/>
  <c r="K156" i="11"/>
  <c r="L156" i="11"/>
  <c r="K157" i="11"/>
  <c r="L157" i="11"/>
  <c r="K158" i="11"/>
  <c r="L158" i="11"/>
  <c r="K160" i="11"/>
  <c r="L160" i="11"/>
  <c r="K161" i="11"/>
  <c r="L161" i="11"/>
  <c r="K162" i="11"/>
  <c r="L162" i="11"/>
  <c r="K164" i="11"/>
  <c r="L164" i="11"/>
  <c r="K165" i="11"/>
  <c r="L165" i="11"/>
  <c r="K166" i="11"/>
  <c r="L166" i="11"/>
  <c r="K168" i="11"/>
  <c r="L168" i="11"/>
  <c r="K169" i="11"/>
  <c r="L169" i="11"/>
  <c r="K170" i="11"/>
  <c r="L170" i="11"/>
  <c r="K172" i="11"/>
  <c r="L172" i="11"/>
  <c r="K173" i="11"/>
  <c r="L173" i="11"/>
  <c r="K174" i="11"/>
  <c r="L174" i="11"/>
  <c r="K175" i="11"/>
  <c r="L175" i="11"/>
  <c r="K177" i="11"/>
  <c r="L177" i="11"/>
  <c r="K178" i="11"/>
  <c r="L178" i="11"/>
  <c r="K179" i="11"/>
  <c r="L179" i="11"/>
  <c r="K180" i="11"/>
  <c r="L180" i="11"/>
  <c r="K182" i="11"/>
  <c r="L182" i="11"/>
  <c r="K183" i="11"/>
  <c r="L183" i="11"/>
  <c r="K184" i="11"/>
  <c r="L184" i="11"/>
  <c r="K187" i="11"/>
  <c r="K188" i="11" s="1"/>
  <c r="L187" i="11"/>
  <c r="L188" i="11" s="1"/>
  <c r="K189" i="11"/>
  <c r="L189" i="11"/>
  <c r="K190" i="11"/>
  <c r="L190" i="11"/>
  <c r="K191" i="11"/>
  <c r="L191" i="11"/>
  <c r="K193" i="11"/>
  <c r="K194" i="11"/>
  <c r="K195" i="11"/>
  <c r="L195" i="11"/>
  <c r="K197" i="11"/>
  <c r="L197" i="11"/>
  <c r="K198" i="11"/>
  <c r="L198" i="11"/>
  <c r="K199" i="11"/>
  <c r="L199" i="11"/>
  <c r="K200" i="11"/>
  <c r="K201" i="11"/>
  <c r="K202" i="11"/>
  <c r="L202" i="11"/>
  <c r="K203" i="11"/>
  <c r="L203" i="11"/>
  <c r="K204" i="11"/>
  <c r="L204" i="11"/>
  <c r="K205" i="11"/>
  <c r="L205" i="11"/>
  <c r="K207" i="11"/>
  <c r="L207" i="11"/>
  <c r="K208" i="11"/>
  <c r="L208" i="11"/>
  <c r="K209" i="11"/>
  <c r="L209" i="11"/>
  <c r="K211" i="11"/>
  <c r="L211" i="11"/>
  <c r="K212" i="11"/>
  <c r="L212" i="11"/>
  <c r="K213" i="11"/>
  <c r="L213" i="11"/>
  <c r="L215" i="11"/>
  <c r="L216" i="11"/>
  <c r="L217" i="11"/>
  <c r="L219" i="11"/>
  <c r="K220" i="11"/>
  <c r="L220" i="11"/>
  <c r="K221" i="11"/>
  <c r="L221" i="11"/>
  <c r="K223" i="11"/>
  <c r="L223" i="11"/>
  <c r="K226" i="11"/>
  <c r="L226" i="11"/>
  <c r="K227" i="11"/>
  <c r="L227" i="11"/>
  <c r="K229" i="11"/>
  <c r="L229" i="11"/>
  <c r="K230" i="11"/>
  <c r="K231" i="11"/>
  <c r="L231" i="11"/>
  <c r="K232" i="11"/>
  <c r="L232" i="11"/>
  <c r="K233" i="11"/>
  <c r="L233" i="11"/>
  <c r="K234" i="11"/>
  <c r="L234" i="11"/>
  <c r="K235" i="11"/>
  <c r="L235" i="11"/>
  <c r="K237" i="11"/>
  <c r="L237" i="11"/>
  <c r="K238" i="11"/>
  <c r="L238" i="11"/>
  <c r="K239" i="11"/>
  <c r="L239" i="11"/>
  <c r="K241" i="11"/>
  <c r="K243" i="11"/>
  <c r="K244" i="11"/>
  <c r="L244" i="11"/>
  <c r="K245" i="11"/>
  <c r="K246" i="11"/>
  <c r="K247" i="11"/>
  <c r="K248" i="11"/>
  <c r="K249" i="11"/>
  <c r="K251" i="11"/>
  <c r="L251" i="11"/>
  <c r="K252" i="11"/>
  <c r="L252" i="11"/>
  <c r="K253" i="11"/>
  <c r="L253" i="11"/>
  <c r="K254" i="11"/>
  <c r="L254" i="11"/>
  <c r="K256" i="11"/>
  <c r="L256" i="11"/>
  <c r="K257" i="11"/>
  <c r="L257" i="11"/>
  <c r="K259" i="11"/>
  <c r="L259" i="11"/>
  <c r="K260" i="11"/>
  <c r="L260" i="11"/>
  <c r="K261" i="11"/>
  <c r="L261" i="11"/>
  <c r="K263" i="11"/>
  <c r="L263" i="11"/>
  <c r="K265" i="11"/>
  <c r="L265" i="11"/>
  <c r="K266" i="11"/>
  <c r="L266" i="11"/>
  <c r="K267" i="11"/>
  <c r="L267" i="11"/>
  <c r="K268" i="11"/>
  <c r="L268" i="11"/>
  <c r="K269" i="11"/>
  <c r="L269" i="11"/>
  <c r="K271" i="11"/>
  <c r="L271" i="11"/>
  <c r="K287" i="11"/>
  <c r="L287" i="11"/>
  <c r="K288" i="11"/>
  <c r="L288" i="11"/>
  <c r="K289" i="11"/>
  <c r="L289" i="11"/>
  <c r="K290" i="11"/>
  <c r="L290" i="11"/>
  <c r="K291" i="11"/>
  <c r="L291" i="11"/>
  <c r="K292" i="11"/>
  <c r="L292" i="11"/>
  <c r="K293" i="11"/>
  <c r="L293" i="11"/>
  <c r="K294" i="11"/>
  <c r="L294" i="11"/>
  <c r="K295" i="11"/>
  <c r="L295" i="11"/>
  <c r="K296" i="11"/>
  <c r="L296" i="11"/>
  <c r="K297" i="11"/>
  <c r="L297" i="11"/>
  <c r="K298" i="11"/>
  <c r="L298" i="11"/>
  <c r="K299" i="11"/>
  <c r="L299" i="11"/>
  <c r="K300" i="11"/>
  <c r="L300" i="11"/>
  <c r="L8" i="11"/>
  <c r="K8" i="11"/>
  <c r="K301" i="11" l="1"/>
  <c r="L301" i="11"/>
  <c r="O286" i="11"/>
  <c r="K176" i="11"/>
  <c r="O265" i="11"/>
  <c r="L19" i="11"/>
  <c r="K163" i="11"/>
  <c r="L33" i="11"/>
  <c r="O184" i="11"/>
  <c r="L73" i="11"/>
  <c r="K43" i="11"/>
  <c r="O8" i="11"/>
  <c r="L222" i="11"/>
  <c r="L192" i="11"/>
  <c r="L236" i="11"/>
  <c r="L121" i="11"/>
  <c r="O26" i="11"/>
  <c r="O266" i="11"/>
  <c r="O220" i="11"/>
  <c r="L176" i="11"/>
  <c r="L163" i="11"/>
  <c r="K121" i="11"/>
  <c r="O92" i="11"/>
  <c r="O31" i="11"/>
  <c r="K47" i="11"/>
  <c r="L76" i="11"/>
  <c r="O233" i="11"/>
  <c r="L218" i="11"/>
  <c r="K76" i="11"/>
  <c r="K62" i="11"/>
  <c r="K149" i="11"/>
  <c r="O45" i="11"/>
  <c r="O298" i="11"/>
  <c r="O287" i="11"/>
  <c r="O259" i="11"/>
  <c r="O198" i="11"/>
  <c r="O156" i="11"/>
  <c r="L70" i="11"/>
  <c r="O38" i="11"/>
  <c r="L126" i="11"/>
  <c r="M225" i="11"/>
  <c r="O204" i="11"/>
  <c r="O299" i="11"/>
  <c r="O203" i="11"/>
  <c r="O263" i="11"/>
  <c r="O202" i="11"/>
  <c r="O173" i="11"/>
  <c r="M264" i="11"/>
  <c r="L214" i="11"/>
  <c r="L149" i="11"/>
  <c r="K90" i="11"/>
  <c r="K59" i="11"/>
  <c r="O12" i="11"/>
  <c r="K214" i="11"/>
  <c r="K185" i="11"/>
  <c r="L129" i="11"/>
  <c r="L171" i="11"/>
  <c r="K129" i="11"/>
  <c r="O86" i="11"/>
  <c r="O127" i="11"/>
  <c r="O85" i="11"/>
  <c r="O297" i="11"/>
  <c r="L97" i="11"/>
  <c r="N242" i="11"/>
  <c r="M93" i="11"/>
  <c r="O261" i="11"/>
  <c r="N264" i="11"/>
  <c r="L13" i="11"/>
  <c r="O130" i="11"/>
  <c r="O147" i="11"/>
  <c r="K70" i="11"/>
  <c r="N93" i="11"/>
  <c r="O239" i="11"/>
  <c r="L210" i="11"/>
  <c r="L143" i="11"/>
  <c r="O124" i="11"/>
  <c r="O82" i="11"/>
  <c r="O22" i="11"/>
  <c r="O295" i="11"/>
  <c r="O256" i="11"/>
  <c r="L240" i="11"/>
  <c r="O208" i="11"/>
  <c r="O195" i="11"/>
  <c r="O179" i="11"/>
  <c r="O154" i="11"/>
  <c r="O141" i="11"/>
  <c r="L84" i="11"/>
  <c r="O51" i="11"/>
  <c r="O35" i="11"/>
  <c r="L258" i="11"/>
  <c r="M186" i="11"/>
  <c r="O268" i="11"/>
  <c r="L80" i="11"/>
  <c r="N186" i="11"/>
  <c r="M242" i="11"/>
  <c r="N225" i="11"/>
  <c r="M139" i="11"/>
  <c r="O104" i="11"/>
  <c r="O27" i="11"/>
  <c r="K206" i="11"/>
  <c r="O187" i="11"/>
  <c r="O188" i="11" s="1"/>
  <c r="O150" i="11"/>
  <c r="O119" i="11"/>
  <c r="O30" i="11"/>
  <c r="L16" i="11"/>
  <c r="O88" i="11"/>
  <c r="L185" i="11"/>
  <c r="L262" i="11"/>
  <c r="O107" i="11"/>
  <c r="L10" i="11"/>
  <c r="L90" i="11"/>
  <c r="O232" i="11"/>
  <c r="O113" i="11"/>
  <c r="N139" i="11"/>
  <c r="O160" i="11"/>
  <c r="O132" i="11"/>
  <c r="O165" i="11"/>
  <c r="O34" i="11"/>
  <c r="O251" i="11"/>
  <c r="O161" i="11"/>
  <c r="O61" i="11"/>
  <c r="O148" i="11"/>
  <c r="O140" i="11"/>
  <c r="L159" i="11"/>
  <c r="O128" i="11"/>
  <c r="O223" i="11"/>
  <c r="O65" i="11"/>
  <c r="O178" i="11"/>
  <c r="O267" i="11"/>
  <c r="O300" i="11"/>
  <c r="O244" i="11"/>
  <c r="O199" i="11"/>
  <c r="O183" i="11"/>
  <c r="O170" i="11"/>
  <c r="O157" i="11"/>
  <c r="L87" i="11"/>
  <c r="O71" i="11"/>
  <c r="L59" i="11"/>
  <c r="O39" i="11"/>
  <c r="L146" i="11"/>
  <c r="K87" i="11"/>
  <c r="O25" i="11"/>
  <c r="K171" i="11"/>
  <c r="O182" i="11"/>
  <c r="L55" i="11"/>
  <c r="O168" i="11"/>
  <c r="O68" i="11"/>
  <c r="O153" i="11"/>
  <c r="K28" i="11"/>
  <c r="O207" i="11"/>
  <c r="O50" i="11"/>
  <c r="L52" i="11"/>
  <c r="L37" i="11"/>
  <c r="O293" i="11"/>
  <c r="O253" i="11"/>
  <c r="O122" i="11"/>
  <c r="O191" i="11"/>
  <c r="K192" i="11"/>
  <c r="O79" i="11"/>
  <c r="O252" i="11"/>
  <c r="L255" i="11"/>
  <c r="O221" i="11"/>
  <c r="O177" i="11"/>
  <c r="O164" i="11"/>
  <c r="O152" i="11"/>
  <c r="O94" i="11"/>
  <c r="O64" i="11"/>
  <c r="O48" i="11"/>
  <c r="O32" i="11"/>
  <c r="O18" i="11"/>
  <c r="K33" i="11"/>
  <c r="K255" i="11"/>
  <c r="O292" i="11"/>
  <c r="O235" i="11"/>
  <c r="K236" i="11"/>
  <c r="O135" i="11"/>
  <c r="O120" i="11"/>
  <c r="K126" i="11"/>
  <c r="O162" i="11"/>
  <c r="O63" i="11"/>
  <c r="O46" i="11"/>
  <c r="K210" i="11"/>
  <c r="K37" i="11"/>
  <c r="K52" i="11"/>
  <c r="K258" i="11"/>
  <c r="O205" i="11"/>
  <c r="K84" i="11"/>
  <c r="O72" i="11"/>
  <c r="K13" i="11"/>
  <c r="O58" i="11"/>
  <c r="K159" i="11"/>
  <c r="O145" i="11"/>
  <c r="K146" i="11"/>
  <c r="O56" i="11"/>
  <c r="O9" i="11"/>
  <c r="O42" i="11"/>
  <c r="K19" i="11"/>
  <c r="K40" i="11"/>
  <c r="K240" i="11"/>
  <c r="K262" i="11"/>
  <c r="O243" i="11"/>
  <c r="K250" i="11"/>
  <c r="O229" i="11"/>
  <c r="O211" i="11"/>
  <c r="O169" i="11"/>
  <c r="O144" i="11"/>
  <c r="O69" i="11"/>
  <c r="L40" i="11"/>
  <c r="K196" i="11"/>
  <c r="O296" i="11"/>
  <c r="O271" i="11"/>
  <c r="O257" i="11"/>
  <c r="L228" i="11"/>
  <c r="L181" i="11"/>
  <c r="O125" i="11"/>
  <c r="O83" i="11"/>
  <c r="O54" i="11"/>
  <c r="K73" i="11"/>
  <c r="L270" i="11"/>
  <c r="L272" i="11" s="1"/>
  <c r="O227" i="11"/>
  <c r="K228" i="11"/>
  <c r="O209" i="11"/>
  <c r="O197" i="11"/>
  <c r="O180" i="11"/>
  <c r="K181" i="11"/>
  <c r="O155" i="11"/>
  <c r="O142" i="11"/>
  <c r="O101" i="11"/>
  <c r="O36" i="11"/>
  <c r="O269" i="11"/>
  <c r="K270" i="11"/>
  <c r="K272" i="11" s="1"/>
  <c r="O226" i="11"/>
  <c r="O166" i="11"/>
  <c r="L167" i="11"/>
  <c r="O66" i="11"/>
  <c r="L67" i="11"/>
  <c r="K143" i="11"/>
  <c r="O237" i="11"/>
  <c r="K67" i="11"/>
  <c r="K167" i="11"/>
  <c r="O294" i="11"/>
  <c r="O254" i="11"/>
  <c r="O238" i="11"/>
  <c r="O123" i="11"/>
  <c r="O96" i="11"/>
  <c r="O81" i="11"/>
  <c r="O21" i="11"/>
  <c r="K10" i="11"/>
  <c r="O190" i="11"/>
  <c r="O175" i="11"/>
  <c r="O151" i="11"/>
  <c r="O77" i="11"/>
  <c r="O17" i="11"/>
  <c r="O291" i="11"/>
  <c r="O234" i="11"/>
  <c r="O134" i="11"/>
  <c r="O189" i="11"/>
  <c r="O174" i="11"/>
  <c r="O75" i="11"/>
  <c r="O290" i="11"/>
  <c r="O116" i="11"/>
  <c r="O89" i="11"/>
  <c r="O14" i="11"/>
  <c r="O289" i="11"/>
  <c r="O74" i="11"/>
  <c r="O213" i="11"/>
  <c r="O172" i="11"/>
  <c r="O158" i="11"/>
  <c r="O288" i="11"/>
  <c r="O260" i="11"/>
  <c r="O231" i="11"/>
  <c r="O212" i="11"/>
  <c r="O57" i="11"/>
  <c r="O11" i="11"/>
  <c r="M303" i="11" l="1"/>
  <c r="N303" i="11"/>
  <c r="O301" i="11"/>
  <c r="O90" i="11"/>
  <c r="O272" i="11"/>
  <c r="O10" i="11"/>
  <c r="O185" i="11"/>
  <c r="O129" i="11"/>
  <c r="O70" i="11"/>
  <c r="O40" i="11"/>
  <c r="O87" i="11"/>
  <c r="O33" i="11"/>
  <c r="O52" i="11"/>
  <c r="O143" i="11"/>
  <c r="O181" i="11"/>
  <c r="O37" i="11"/>
  <c r="O240" i="11"/>
  <c r="O121" i="11"/>
  <c r="O13" i="11"/>
  <c r="O159" i="11"/>
  <c r="O262" i="11"/>
  <c r="O176" i="11"/>
  <c r="O270" i="11"/>
  <c r="O210" i="11"/>
  <c r="O84" i="11"/>
  <c r="O149" i="11"/>
  <c r="O67" i="11"/>
  <c r="O126" i="11"/>
  <c r="L186" i="11"/>
  <c r="O167" i="11"/>
  <c r="O255" i="11"/>
  <c r="O258" i="11"/>
  <c r="O236" i="11"/>
  <c r="O73" i="11"/>
  <c r="K186" i="11"/>
  <c r="O171" i="11"/>
  <c r="K264" i="11"/>
  <c r="K242" i="11"/>
  <c r="O163" i="11"/>
  <c r="O214" i="11"/>
  <c r="O146" i="11"/>
  <c r="O59" i="11"/>
  <c r="O76" i="11"/>
  <c r="O192" i="11"/>
  <c r="O228" i="11"/>
  <c r="O19" i="11"/>
  <c r="O186" i="11" l="1"/>
  <c r="L249" i="11" l="1"/>
  <c r="O249" i="11" s="1"/>
  <c r="L248" i="11"/>
  <c r="O248" i="11" s="1"/>
  <c r="L246" i="11"/>
  <c r="O246" i="11" s="1"/>
  <c r="L245" i="11"/>
  <c r="K95" i="11"/>
  <c r="L100" i="11"/>
  <c r="L102" i="11" s="1"/>
  <c r="L98" i="11"/>
  <c r="O98" i="11" s="1"/>
  <c r="L115" i="11"/>
  <c r="L117" i="11" s="1"/>
  <c r="L137" i="11"/>
  <c r="L136" i="11"/>
  <c r="K131" i="11"/>
  <c r="K106" i="11"/>
  <c r="K108" i="11" s="1"/>
  <c r="K100" i="11"/>
  <c r="K115" i="11"/>
  <c r="K117" i="11" s="1"/>
  <c r="L20" i="11"/>
  <c r="L23" i="11"/>
  <c r="O23" i="11" s="1"/>
  <c r="L24" i="11"/>
  <c r="O24" i="11" s="1"/>
  <c r="L230" i="11"/>
  <c r="O230" i="11" s="1"/>
  <c r="L241" i="11"/>
  <c r="L247" i="11" l="1"/>
  <c r="O247" i="11" s="1"/>
  <c r="O241" i="11"/>
  <c r="O242" i="11" s="1"/>
  <c r="L242" i="11"/>
  <c r="O137" i="11"/>
  <c r="L138" i="11"/>
  <c r="O95" i="11"/>
  <c r="O97" i="11" s="1"/>
  <c r="K97" i="11"/>
  <c r="O20" i="11"/>
  <c r="O28" i="11" s="1"/>
  <c r="L28" i="11"/>
  <c r="O100" i="11"/>
  <c r="O102" i="11" s="1"/>
  <c r="K102" i="11"/>
  <c r="O245" i="11"/>
  <c r="O115" i="11"/>
  <c r="O117" i="11" s="1"/>
  <c r="O250" i="11" l="1"/>
  <c r="O264" i="11" s="1"/>
  <c r="L250" i="11"/>
  <c r="L264" i="11" s="1"/>
  <c r="K217" i="11"/>
  <c r="K216" i="11"/>
  <c r="O216" i="11" s="1"/>
  <c r="L201" i="11"/>
  <c r="O201" i="11" s="1"/>
  <c r="L200" i="11"/>
  <c r="K219" i="11"/>
  <c r="K215" i="11"/>
  <c r="O215" i="11" s="1"/>
  <c r="L194" i="11"/>
  <c r="L193" i="11"/>
  <c r="O193" i="11" s="1"/>
  <c r="K53" i="11"/>
  <c r="K49" i="11"/>
  <c r="L41" i="11"/>
  <c r="L29" i="11"/>
  <c r="O29" i="11" s="1"/>
  <c r="K78" i="11"/>
  <c r="K15" i="11"/>
  <c r="L60" i="11"/>
  <c r="L91" i="11"/>
  <c r="L44" i="11" l="1"/>
  <c r="L47" i="11" s="1"/>
  <c r="O91" i="11"/>
  <c r="O15" i="11"/>
  <c r="O16" i="11" s="1"/>
  <c r="K16" i="11"/>
  <c r="O53" i="11"/>
  <c r="O55" i="11" s="1"/>
  <c r="K55" i="11"/>
  <c r="O219" i="11"/>
  <c r="O222" i="11" s="1"/>
  <c r="K222" i="11"/>
  <c r="O60" i="11"/>
  <c r="O62" i="11" s="1"/>
  <c r="L62" i="11"/>
  <c r="O78" i="11"/>
  <c r="O80" i="11" s="1"/>
  <c r="K80" i="11"/>
  <c r="O41" i="11"/>
  <c r="O43" i="11" s="1"/>
  <c r="L43" i="11"/>
  <c r="O194" i="11"/>
  <c r="O196" i="11" s="1"/>
  <c r="L196" i="11"/>
  <c r="O200" i="11"/>
  <c r="O206" i="11" s="1"/>
  <c r="L206" i="11"/>
  <c r="O217" i="11"/>
  <c r="O218" i="11" s="1"/>
  <c r="K218" i="11"/>
  <c r="L49" i="11"/>
  <c r="O49" i="11" s="1"/>
  <c r="K93" i="11" l="1"/>
  <c r="O44" i="11"/>
  <c r="O47" i="11" s="1"/>
  <c r="O93" i="11" s="1"/>
  <c r="L93" i="11"/>
  <c r="K109" i="11" l="1"/>
  <c r="K110" i="11"/>
  <c r="O110" i="11" l="1"/>
  <c r="K111" i="11"/>
  <c r="L224" i="11" l="1"/>
  <c r="L225" i="11" s="1"/>
  <c r="K224" i="11"/>
  <c r="O224" i="11" l="1"/>
  <c r="O225" i="11" s="1"/>
  <c r="K225" i="11"/>
  <c r="L133" i="11"/>
  <c r="K133" i="11"/>
  <c r="L131" i="11"/>
  <c r="O131" i="11" s="1"/>
  <c r="L118" i="11"/>
  <c r="K118" i="11"/>
  <c r="K112" i="11"/>
  <c r="K114" i="11" s="1"/>
  <c r="L109" i="11"/>
  <c r="L99" i="11"/>
  <c r="K99" i="11"/>
  <c r="O133" i="11" l="1"/>
  <c r="O118" i="11"/>
  <c r="O109" i="11"/>
  <c r="O111" i="11" s="1"/>
  <c r="L111" i="11"/>
  <c r="O99" i="11"/>
  <c r="L103" i="11"/>
  <c r="L105" i="11" s="1"/>
  <c r="K103" i="11"/>
  <c r="L112" i="11"/>
  <c r="K136" i="11"/>
  <c r="L106" i="11"/>
  <c r="O106" i="11" l="1"/>
  <c r="O108" i="11" s="1"/>
  <c r="L108" i="11"/>
  <c r="O136" i="11"/>
  <c r="O138" i="11" s="1"/>
  <c r="K138" i="11"/>
  <c r="O103" i="11"/>
  <c r="O105" i="11" s="1"/>
  <c r="K105" i="11"/>
  <c r="O112" i="11"/>
  <c r="O114" i="11" s="1"/>
  <c r="L114" i="11"/>
  <c r="L139" i="11" l="1"/>
  <c r="L303" i="11" s="1"/>
  <c r="K139" i="11"/>
  <c r="K303" i="11" s="1"/>
  <c r="O139" i="11"/>
  <c r="O303" i="11" s="1"/>
</calcChain>
</file>

<file path=xl/sharedStrings.xml><?xml version="1.0" encoding="utf-8"?>
<sst xmlns="http://schemas.openxmlformats.org/spreadsheetml/2006/main" count="643" uniqueCount="273">
  <si>
    <t>Sl.No.</t>
  </si>
  <si>
    <t>Name of the Unit/AICRP/Nwtwork Project/ATARI etc.</t>
  </si>
  <si>
    <t>NEH</t>
  </si>
  <si>
    <t>TSP</t>
  </si>
  <si>
    <t>SCSP</t>
  </si>
  <si>
    <t xml:space="preserve">General </t>
  </si>
  <si>
    <t xml:space="preserve">Capital </t>
  </si>
  <si>
    <t>CICR, Nagpur</t>
  </si>
  <si>
    <t>AICRP on Cotton, CICR, Nagpur</t>
  </si>
  <si>
    <t>CRIJAF, Barrackpore</t>
  </si>
  <si>
    <t>AINPJAF, CRIJAF, Barrackpore</t>
  </si>
  <si>
    <t>NRRI, Cuttack</t>
  </si>
  <si>
    <t>Incentivizing Research in Agriculture, NRRI, Cuttack</t>
  </si>
  <si>
    <t>CTRI, Rajamundry</t>
  </si>
  <si>
    <t>NETWORK on Tobacco, CTRI, Rajamundry</t>
  </si>
  <si>
    <t>IARI, New Delhi</t>
  </si>
  <si>
    <t>Pesticide Residues, IARI, New Delhi</t>
  </si>
  <si>
    <t>CRP On Hybrid Technology, IARI, New Delhi</t>
  </si>
  <si>
    <t>CRP On Molecular  Breeding,  IARI, New Delhi</t>
  </si>
  <si>
    <t>IARI Types Deemed University,  Jharkhand</t>
  </si>
  <si>
    <t>IGFRI, Jhansi</t>
  </si>
  <si>
    <t>AICRP on Forage Crops and Utilization, IGFRI, Jhansi</t>
  </si>
  <si>
    <t>IIPR, Kanpur</t>
  </si>
  <si>
    <t>AICRP on Rabi Pulses(Chickpea, lentil, fieldpea)</t>
  </si>
  <si>
    <t>IISR, Lucknow</t>
  </si>
  <si>
    <t>NBAIM, Maunath Bhanjan</t>
  </si>
  <si>
    <t>AMAAS, NBAIM, Mau</t>
  </si>
  <si>
    <t>NBPGR, New Delhi</t>
  </si>
  <si>
    <t>AICRP POTENTIAL CROP, NBPGR, New Delhi</t>
  </si>
  <si>
    <t>CRP-AGRO BIODIVERSITY, NBPGR, New Delhi</t>
  </si>
  <si>
    <t>SBI, Coimbatore</t>
  </si>
  <si>
    <t>VPKAS, Almora</t>
  </si>
  <si>
    <t>NRCIPM, New Delhi</t>
  </si>
  <si>
    <t>AICRP on Crop Pest Management(soil arthropod, agri. acrology, vertebrate pest management)</t>
  </si>
  <si>
    <t>DGR, Junagadh</t>
  </si>
  <si>
    <t>AICRP on Groudnut, DGR, Junagadh</t>
  </si>
  <si>
    <t>NIPB, New Delhi</t>
  </si>
  <si>
    <t>Translational Genomics in Crop Plants(TGCP), NIPB, New Delhi</t>
  </si>
  <si>
    <t>AICRP on Bio Tech Crops</t>
  </si>
  <si>
    <t>NRC Plant Biotechnology, New Delhi</t>
  </si>
  <si>
    <t>DR &amp; MR, Bharatpur</t>
  </si>
  <si>
    <t>AICRP on R&amp;M, DR &amp; MR, Bharatpur</t>
  </si>
  <si>
    <t>IIMR, Hyderabad</t>
  </si>
  <si>
    <t>AICRP on Sorghum and Millets, IIMR, Hyd.</t>
  </si>
  <si>
    <t>DSR, Indore</t>
  </si>
  <si>
    <t xml:space="preserve">AICRP on Soyabean, Indore </t>
  </si>
  <si>
    <t>NBAIR, Bengaluru</t>
  </si>
  <si>
    <t>AICRP on Biological Control, NBAIR, Benglaluru</t>
  </si>
  <si>
    <t>IIMR, Ludhiana</t>
  </si>
  <si>
    <t>AICRP On Maize, IIMR, New Delhi</t>
  </si>
  <si>
    <t>IIOR, Hyderabad</t>
  </si>
  <si>
    <t>AICRP on Oilseed(sunflower, safflower, castor, linseed)</t>
  </si>
  <si>
    <t>AICRP on Sesame &amp; Niger, IIOR, Hyderabad</t>
  </si>
  <si>
    <t>IIRR,  Hyderabad</t>
  </si>
  <si>
    <t>AICRP on Rice, IIRR, Hyderabad</t>
  </si>
  <si>
    <t>IIWBR,  Karnal</t>
  </si>
  <si>
    <t>AICRP on Wheat &amp; Barley, IIWBR, Karnal</t>
  </si>
  <si>
    <t>IISS, Maunath Bhanjan</t>
  </si>
  <si>
    <t>AICRP on Seed Crops, Mau including ICAR Seed Project</t>
  </si>
  <si>
    <t>NIBSM, Raipur</t>
  </si>
  <si>
    <t>IIAB, Ranchi</t>
  </si>
  <si>
    <t xml:space="preserve">Total Crop Sciences </t>
  </si>
  <si>
    <t>CIARI, Port Blair</t>
  </si>
  <si>
    <t>CIAH, Bikaner</t>
  </si>
  <si>
    <t>AICRP on AZF, CIAH, Bikaner</t>
  </si>
  <si>
    <t>CISH, Lucknow</t>
  </si>
  <si>
    <t>CITH, Srinagar</t>
  </si>
  <si>
    <t>CPCRI, Kasaragod</t>
  </si>
  <si>
    <t>AICRP on Palms, CPCRI, Kasaragod</t>
  </si>
  <si>
    <t>CPRI, Shimla</t>
  </si>
  <si>
    <t>AICRP on Potato, CPRI, Shimla</t>
  </si>
  <si>
    <t>CTCRI, Thiruvanthapuram</t>
  </si>
  <si>
    <t>AICRP on Tuber Crops, CTCRI, Thiruvanthapuram</t>
  </si>
  <si>
    <t>IIHR, Bangalore</t>
  </si>
  <si>
    <t>AICRP on Fruit, IIHR, Bangalore</t>
  </si>
  <si>
    <t>IISR, Calicut</t>
  </si>
  <si>
    <t>AICRP on Spices, IISR, Calicut</t>
  </si>
  <si>
    <t>IIVR, Varanasi</t>
  </si>
  <si>
    <t>AICRP on Vegetables, IIVR, Varanasi</t>
  </si>
  <si>
    <t>NRC for Banana, Tiruchirapalli</t>
  </si>
  <si>
    <t>Dte. for Cashew Research,  Puttur</t>
  </si>
  <si>
    <t>AICRP on Cashew, Dte. For Cashew Research,  Puttur</t>
  </si>
  <si>
    <t>CCRI, Nagpur</t>
  </si>
  <si>
    <t>NRC For Grapes, Pune</t>
  </si>
  <si>
    <t>DMAPR, Anand</t>
  </si>
  <si>
    <t>AICRP on MAP &amp; Betelvine, DMAPR, Anand</t>
  </si>
  <si>
    <t>Dte. on Mushroom, Solan</t>
  </si>
  <si>
    <t>AICRP on Mushroom, DMR, Solan</t>
  </si>
  <si>
    <t>IIOPR, Pedavegi</t>
  </si>
  <si>
    <t>Dte. on Onion &amp; Garlic, Pune</t>
  </si>
  <si>
    <t>NRC on Orchids, Sikkim</t>
  </si>
  <si>
    <t>NRC Seed Spices, Ajmer</t>
  </si>
  <si>
    <t>NRC For Litchi, Muzaffarpur</t>
  </si>
  <si>
    <t>NRC for Pomegranate, Solapur</t>
  </si>
  <si>
    <t>Dte. of Floriculture, Pune</t>
  </si>
  <si>
    <t>AICRP on Floriculture, Dte. of Floriculture, Pune</t>
  </si>
  <si>
    <t xml:space="preserve">Total HORTICULTURAL SCIENCES </t>
  </si>
  <si>
    <t>CARI, Izatnagar</t>
  </si>
  <si>
    <t>CIRB, Hissar</t>
  </si>
  <si>
    <t>Network Project on Baffaloes, CIRB, Hissar</t>
  </si>
  <si>
    <t>CIRG, Makhdoom</t>
  </si>
  <si>
    <t>AICRP on Goats, CIRG, Makhdoom</t>
  </si>
  <si>
    <t>CSWRI, Avikanagar</t>
  </si>
  <si>
    <t>Network on Sheep Improvement, CSWRI, Avikanagar</t>
  </si>
  <si>
    <t>IVRI, Izatnagar</t>
  </si>
  <si>
    <t>Outreach Prog, on Ethno vety. Medicine, IVRI, Izatnagar</t>
  </si>
  <si>
    <t>CRP on  V&amp;D, IVRI, Izatnagar</t>
  </si>
  <si>
    <t>NIHSAD, Bhopal</t>
  </si>
  <si>
    <t>NBAGR, Karnal</t>
  </si>
  <si>
    <t>Network Project on Animal Genetic Resources, NBAGR, Karnal</t>
  </si>
  <si>
    <t>NDRI, Karnal</t>
  </si>
  <si>
    <t>NIANP, Bangalore</t>
  </si>
  <si>
    <t>AICRP ON NPAERP + OP on Methan Emission, NIANP, Bangalore</t>
  </si>
  <si>
    <t>NRC on Camel, Bikaner</t>
  </si>
  <si>
    <t>NRC on Equines, Hissar</t>
  </si>
  <si>
    <t>National Centre for  Veterinary Type Culture Collection, NRC on Equines, Hissar</t>
  </si>
  <si>
    <t>NRC on Mithun</t>
  </si>
  <si>
    <t>NRC on Pig, Guwahati</t>
  </si>
  <si>
    <t>AICRP on Pig, NRC on Pig, Guwahati</t>
  </si>
  <si>
    <t>NRC on Yak, Dirang</t>
  </si>
  <si>
    <t>NIVEDI, Bengalore</t>
  </si>
  <si>
    <t>CIRC, Meerut</t>
  </si>
  <si>
    <t>AICRP on Cattle, CIRC, Meerut</t>
  </si>
  <si>
    <t>Dte. Of Poultry Research, Hyderabad</t>
  </si>
  <si>
    <t>AICRP on Poultry, Dte. Of Poultry Research, Hyderabad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</si>
  <si>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</si>
  <si>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</si>
  <si>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</si>
  <si>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</si>
  <si>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</si>
  <si>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IIS &amp; WC (CS &amp; WCR &amp; TI), Dehradun</t>
  </si>
  <si>
    <t>CSSRI, Karnal</t>
  </si>
  <si>
    <t>PCU-SAS, CSSRI, Karnal</t>
  </si>
  <si>
    <t>ICAR RC For  NEH Region.,Barapani</t>
  </si>
  <si>
    <t>ICAR Res. Complex for Eastern Region, Patna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</si>
  <si>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</si>
  <si>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</si>
  <si>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</si>
  <si>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</si>
  <si>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</si>
  <si>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</si>
  <si>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</si>
  <si>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NBSS &amp; LUP, Nagpur</t>
  </si>
  <si>
    <t>CAFRI,Jhansi</t>
  </si>
  <si>
    <t>AICRP on Agroforestry, CARI, Jhansi</t>
  </si>
  <si>
    <t>IIWM, Bhubaneshwar</t>
  </si>
  <si>
    <t>AICRP on IWM,  IIWM, Bhubaneshwar</t>
  </si>
  <si>
    <t>CRP on Water, IIWM, Bhubaneshwar</t>
  </si>
  <si>
    <t>NRC on Integrated Farming (Mahtma Gandhi Institute of Integrated Farming), Motihari</t>
  </si>
  <si>
    <t>Dte. Of Weed Research, Jabalpur</t>
  </si>
  <si>
    <t>AICRP on Weed Management, DWR, Jabalpur</t>
  </si>
  <si>
    <t>IIFSR, Modipuram</t>
  </si>
  <si>
    <t>AICRP on Integragted Farming System, IIFSR, Modipuram</t>
  </si>
  <si>
    <t>Network Project on Organic Farming, IIFSR, Modipuram</t>
  </si>
  <si>
    <t>NIASM, Baramati</t>
  </si>
  <si>
    <t>TOTAL NRM DIVISION</t>
  </si>
  <si>
    <t>NICRA,  Hyderabad</t>
  </si>
  <si>
    <t>CIBA, Chennai</t>
  </si>
  <si>
    <t>AINP on Fish Health,  CIBA, Chennai</t>
  </si>
  <si>
    <t>CIFRI, Barrackpore</t>
  </si>
  <si>
    <t>CIFA, Bhubaneshwar</t>
  </si>
  <si>
    <t>CIFE, Mumbai</t>
  </si>
  <si>
    <t>CIFT, Kochi</t>
  </si>
  <si>
    <t>CMFRI, Kochi</t>
  </si>
  <si>
    <t xml:space="preserve"> ANIP Mericulture, CMFRI, Kochi</t>
  </si>
  <si>
    <t xml:space="preserve">NBFGR, Lucknow </t>
  </si>
  <si>
    <t xml:space="preserve">CRP Genomics, NBFGR, Lucknow </t>
  </si>
  <si>
    <t>Dte. Of Coldwater Fisheries Research, Bhimtal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</si>
  <si>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</si>
  <si>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</si>
  <si>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</si>
  <si>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</si>
  <si>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</si>
  <si>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</si>
  <si>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</si>
  <si>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</si>
  <si>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 xml:space="preserve">CIPHET, Ludhiana </t>
  </si>
  <si>
    <t xml:space="preserve">AICRP on PHET, CIPHET, Ludhiana </t>
  </si>
  <si>
    <t xml:space="preserve">CRP On SA, CIPHET, Ludhiana  </t>
  </si>
  <si>
    <t xml:space="preserve">CIRCOT, Mumbai </t>
  </si>
  <si>
    <t>CRP on Natural Fibres, CIRCOT, Mumbai</t>
  </si>
  <si>
    <t xml:space="preserve">IINRG, Ranchi </t>
  </si>
  <si>
    <t xml:space="preserve">NWP on HP VANR&amp;G, IINRG, Ranchi </t>
  </si>
  <si>
    <t xml:space="preserve">NWP on CLIGR, IINRG, Ranchi  </t>
  </si>
  <si>
    <t>NINFET, Kolkata</t>
  </si>
  <si>
    <t>TOTAL AGRICULTURAL ENGINEERING</t>
  </si>
  <si>
    <t>IASRI including CABin, New Delhi</t>
  </si>
  <si>
    <t>NIAP &amp; PR, New Delhi</t>
  </si>
  <si>
    <t>NAARM, Hyderabad</t>
  </si>
  <si>
    <t xml:space="preserve">CIWA, Bhubaneshwar </t>
  </si>
  <si>
    <t>AICRP on Home Science, CIWA, Bhubaneshwar</t>
  </si>
  <si>
    <t>Strengthening and Development of Higher Agricultural Education in India</t>
  </si>
  <si>
    <t xml:space="preserve">DKMA, New Delhi </t>
  </si>
  <si>
    <t>ATARI ZONE-I, Ludhiana</t>
  </si>
  <si>
    <t>ATARI ZONE-II, Jodhpur</t>
  </si>
  <si>
    <t>ATARI ZONE-III, Kanpur</t>
  </si>
  <si>
    <t>ATARI ZONE-IV, Patna</t>
  </si>
  <si>
    <t>ATARI ZONE-V, Kolkata</t>
  </si>
  <si>
    <t>ATARI ZONE-VI, Guwahati</t>
  </si>
  <si>
    <t>ATARI ZONE-VII, Barapani</t>
  </si>
  <si>
    <t>ATARI ZONE-VIII, Pune</t>
  </si>
  <si>
    <t>ATARI ZONE-IX, Jabalpur</t>
  </si>
  <si>
    <t>ATARI ZONE-X, Hyderabad</t>
  </si>
  <si>
    <t>ATARI ZONE-XI, Bengalore</t>
  </si>
  <si>
    <t>TOTAL AGRICULTURAL EXTENSION</t>
  </si>
  <si>
    <t>GRAND TOTAL</t>
  </si>
  <si>
    <t>CRP on Biofortification, IIRR, Hyderabad</t>
  </si>
  <si>
    <t>AICRP on Kharif Pulses(Pigeonpea, mubgbean, urdbean, lathyrus, rajmash, cowpea arid lagumes)</t>
  </si>
  <si>
    <t>IISR, Indore</t>
  </si>
  <si>
    <t>AICRP on Sugercane, IISR, Lucknow</t>
  </si>
  <si>
    <t xml:space="preserve">AICRP on Nematode in cropping system, IARI, New Delhi </t>
  </si>
  <si>
    <t>AICRP-Honeybees and Pollinators, New Delhi</t>
  </si>
  <si>
    <t>KVK PORTAL (iasri)</t>
  </si>
  <si>
    <t>IINRG, Ranchi (NISA)</t>
  </si>
  <si>
    <t>TOTAL AG. EDUCATION DIVISION/ESM</t>
  </si>
  <si>
    <t xml:space="preserve">AINP-AMR, NBFGR, Lucknow </t>
  </si>
  <si>
    <t xml:space="preserve">AICRP on PET (PEASEM), CIPHET, Ludhiana </t>
  </si>
  <si>
    <t>I</t>
  </si>
  <si>
    <t>II</t>
  </si>
  <si>
    <t>III</t>
  </si>
  <si>
    <t>IV</t>
  </si>
  <si>
    <t>V</t>
  </si>
  <si>
    <t>VI</t>
  </si>
  <si>
    <t>VII</t>
  </si>
  <si>
    <t>IX</t>
  </si>
  <si>
    <t>OTHER THAN NEH, TSP, SCSP</t>
  </si>
  <si>
    <t>IISR Lucknow</t>
  </si>
  <si>
    <t>NETWORK PROJECT NEMA</t>
  </si>
  <si>
    <t>ARYA</t>
  </si>
  <si>
    <t>FARMER FIRST</t>
  </si>
  <si>
    <t>AINP on Livestock and Poultry Product Safety</t>
  </si>
  <si>
    <t>AINP on One Health approach to Zoonotic Diseases (New)</t>
  </si>
  <si>
    <t>AINP on Challenging&amp; emerging diseases on animals NEW</t>
  </si>
  <si>
    <t>Advanced  Research Centre on Canines, IVRI NEW</t>
  </si>
  <si>
    <t>AINP on Diag. Imaging for mangement od surgical conditions in Animals., IVRI, Izatnagar</t>
  </si>
  <si>
    <t>Food Security with genome editing</t>
  </si>
  <si>
    <t>AICRP on Pearl millets</t>
  </si>
  <si>
    <t xml:space="preserve">GlobalR&amp;D Hub </t>
  </si>
  <si>
    <t>National Meat Research Institute(NMRI), Hyderabad</t>
  </si>
  <si>
    <t>Nation Institute of Foot &amp; Mouth Disease, Bhubaneshwar</t>
  </si>
  <si>
    <t>AINP on Ornamental. CMFRI, Kochi</t>
  </si>
  <si>
    <t>Reserve</t>
  </si>
  <si>
    <t>NAIF</t>
  </si>
  <si>
    <t>NASF</t>
  </si>
  <si>
    <t>AINP on genome editing technology for improvement in livestock health and production</t>
  </si>
  <si>
    <t xml:space="preserve">ICAR Hqrs. </t>
  </si>
  <si>
    <t>Societies/Award</t>
  </si>
  <si>
    <t>Int. Cooperation -CGIAR</t>
  </si>
  <si>
    <t>HRM</t>
  </si>
  <si>
    <t>Publicity and Public Relations</t>
  </si>
  <si>
    <t>CeRA</t>
  </si>
  <si>
    <t>Monitoring &amp; Evaluation of Plan Scheme (PIM)</t>
  </si>
  <si>
    <t>Swachhta Action Plan</t>
  </si>
  <si>
    <t>Disaster &amp; Emergency Fund</t>
  </si>
  <si>
    <t xml:space="preserve">ICT Research data Repository </t>
  </si>
  <si>
    <t>IARI ,  Assam</t>
  </si>
  <si>
    <t>AINP on Emerging Pests </t>
  </si>
  <si>
    <t>Salary</t>
  </si>
  <si>
    <t>Pension</t>
  </si>
  <si>
    <t>Grand Total (Scheme +Non-Scheme)</t>
  </si>
  <si>
    <t>ICAR Headquarter</t>
  </si>
  <si>
    <t>Funds out of Non-Scheme (1270) 2024-25</t>
  </si>
  <si>
    <t>(Amount in lakh)</t>
  </si>
  <si>
    <t>ICT</t>
  </si>
  <si>
    <t>Disaster Management</t>
  </si>
  <si>
    <t>GRAND TOTAL OUT OF Non-Scheme (1270)</t>
  </si>
  <si>
    <t>Other than NEH &amp; TSP</t>
  </si>
  <si>
    <t>Capital</t>
  </si>
  <si>
    <t>ANIP Mericulture, CMFRI, Kochi</t>
  </si>
  <si>
    <t>TOTAL</t>
  </si>
  <si>
    <t>Refunded to PAO</t>
  </si>
  <si>
    <t>Revised Estimates 2024-25</t>
  </si>
  <si>
    <t>Annexure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</si>
</sst>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Arial"/>
      <family val="2"/>
    </font>
    <font>
      <b/>
      <u/>
      <sz val="14"/>
      <color theme="1"/>
      <name val="Times New Roman"/>
      <family val="1"/>
    </font>
    <font>
      <sz val="10"/>
      <color rgb="FF000000"/>
      <name val="Calibri"/>
      <family val="2"/>
      <scheme val="minor"/>
    </font>
    <font>
      <b/>
      <u/>
      <sz val="28"/>
      <color theme="1"/>
      <name val="Times New Roman"/>
      <family val="1"/>
    </font>
    <font>
      <b/>
      <sz val="14"/>
      <name val="Times New Roman"/>
      <family val="1"/>
    </font>
    <font>
      <b/>
      <sz val="36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93">
    <xf numFmtId="0" fontId="0" fillId="0" borderId="0" xfId="0"/>
    <xf numFmtId="0" fontId="2" fillId="2" borderId="0" xfId="0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 wrapText="1"/>
    </xf>
    <xf numFmtId="2" fontId="2" fillId="2" borderId="3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2" fontId="2" fillId="2" borderId="3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vertical="center" wrapText="1"/>
    </xf>
    <xf numFmtId="2" fontId="1" fillId="4" borderId="1" xfId="0" applyNumberFormat="1" applyFont="1" applyFill="1" applyBorder="1" applyAlignment="1" applyProtection="1">
      <alignment vertical="center"/>
      <protection locked="0"/>
    </xf>
    <xf numFmtId="2" fontId="1" fillId="4" borderId="3" xfId="0" applyNumberFormat="1" applyFont="1" applyFill="1" applyBorder="1" applyAlignment="1" applyProtection="1">
      <alignment vertical="center"/>
      <protection locked="0"/>
    </xf>
    <xf numFmtId="0" fontId="1" fillId="4" borderId="0" xfId="0" applyFont="1" applyFill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2" fontId="1" fillId="4" borderId="3" xfId="0" applyNumberFormat="1" applyFont="1" applyFill="1" applyBorder="1" applyAlignment="1">
      <alignment vertical="center" wrapText="1"/>
    </xf>
    <xf numFmtId="2" fontId="1" fillId="4" borderId="1" xfId="0" applyNumberFormat="1" applyFont="1" applyFill="1" applyBorder="1" applyAlignment="1">
      <alignment vertical="center"/>
    </xf>
    <xf numFmtId="2" fontId="1" fillId="4" borderId="3" xfId="0" applyNumberFormat="1" applyFont="1" applyFill="1" applyBorder="1" applyAlignment="1">
      <alignment vertical="center"/>
    </xf>
    <xf numFmtId="2" fontId="2" fillId="3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vertical="center"/>
    </xf>
    <xf numFmtId="2" fontId="1" fillId="5" borderId="3" xfId="0" applyNumberFormat="1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1" fillId="5" borderId="2" xfId="0" applyFont="1" applyFill="1" applyBorder="1" applyAlignment="1">
      <alignment horizontal="center" vertical="center"/>
    </xf>
    <xf numFmtId="2" fontId="1" fillId="5" borderId="2" xfId="0" applyNumberFormat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vertical="center" wrapText="1"/>
    </xf>
    <xf numFmtId="2" fontId="1" fillId="5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2" fontId="2" fillId="2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vertical="center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0" xfId="0" applyNumberFormat="1" applyFont="1" applyFill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2" fontId="1" fillId="6" borderId="1" xfId="0" applyNumberFormat="1" applyFont="1" applyFill="1" applyBorder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  <xf numFmtId="2" fontId="7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2" fontId="1" fillId="2" borderId="0" xfId="0" applyNumberFormat="1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vertical="center" wrapText="1"/>
    </xf>
    <xf numFmtId="2" fontId="4" fillId="2" borderId="0" xfId="0" applyNumberFormat="1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right" vertical="center"/>
    </xf>
    <xf numFmtId="0" fontId="8" fillId="2" borderId="5" xfId="0" applyFont="1" applyFill="1" applyBorder="1" applyAlignment="1">
      <alignment horizontal="center" vertical="center"/>
    </xf>
    <xf numFmtId="2" fontId="1" fillId="6" borderId="3" xfId="0" applyNumberFormat="1" applyFont="1" applyFill="1" applyBorder="1" applyAlignment="1">
      <alignment horizontal="center" vertical="center" wrapText="1"/>
    </xf>
    <xf numFmtId="2" fontId="1" fillId="6" borderId="8" xfId="0" applyNumberFormat="1" applyFont="1" applyFill="1" applyBorder="1" applyAlignment="1">
      <alignment horizontal="center" vertical="center" wrapText="1"/>
    </xf>
    <xf numFmtId="2" fontId="1" fillId="6" borderId="4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3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O306"/>
  <sheetViews>
    <sheetView view="pageBreakPreview" zoomScaleSheetLayoutView="100" workbookViewId="0">
      <pane xSplit="2" ySplit="7" topLeftCell="D299" activePane="bottomRight" state="frozen"/>
      <selection activeCell="CY32" sqref="CY32"/>
      <selection pane="topRight" activeCell="CY32" sqref="CY32"/>
      <selection pane="bottomLeft" activeCell="CY32" sqref="CY32"/>
      <selection pane="bottomRight" activeCell="K304" sqref="K304"/>
    </sheetView>
  </sheetViews>
  <sheetFormatPr defaultColWidth="9.140625" defaultRowHeight="20.100000000000001" customHeight="1" x14ac:dyDescent="0.25"/>
  <cols>
    <col min="1" max="1" width="5.5703125" style="34" customWidth="1"/>
    <col min="2" max="2" width="67.7109375" style="10" customWidth="1"/>
    <col min="3" max="10" width="15" style="1" customWidth="1"/>
    <col min="11" max="11" width="15.5703125" style="1" customWidth="1"/>
    <col min="12" max="12" width="15.28515625" style="1" customWidth="1"/>
    <col min="13" max="13" width="17.140625" style="1" customWidth="1"/>
    <col min="14" max="14" width="19.85546875" style="1" customWidth="1"/>
    <col min="15" max="15" width="18.5703125" style="5" customWidth="1"/>
    <col min="16" max="16384" width="9.140625" style="1"/>
  </cols>
  <sheetData>
    <row r="1" spans="1:15" s="2" customFormat="1" ht="23.25" customHeight="1" x14ac:dyDescent="0.25">
      <c r="B1" s="3"/>
      <c r="O1" s="2" t="s">
        <v>272</v>
      </c>
    </row>
    <row r="2" spans="1:15" s="3" customFormat="1" ht="19.5" customHeight="1" x14ac:dyDescent="0.25">
      <c r="A2" s="69"/>
      <c r="B2" s="69"/>
      <c r="L2" s="77" t="s">
        <v>262</v>
      </c>
      <c r="M2" s="77"/>
      <c r="N2" s="77"/>
      <c r="O2" s="77"/>
    </row>
    <row r="3" spans="1:15" ht="128.25" customHeight="1" x14ac:dyDescent="0.25">
      <c r="A3" s="78" t="s">
        <v>271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5" ht="48.75" customHeight="1" x14ac:dyDescent="0.25">
      <c r="A4" s="35" t="s">
        <v>0</v>
      </c>
      <c r="B4" s="35" t="s">
        <v>1</v>
      </c>
      <c r="C4" s="73" t="s">
        <v>225</v>
      </c>
      <c r="D4" s="74"/>
      <c r="E4" s="73" t="s">
        <v>2</v>
      </c>
      <c r="F4" s="74"/>
      <c r="G4" s="73" t="s">
        <v>3</v>
      </c>
      <c r="H4" s="74"/>
      <c r="I4" s="75" t="s">
        <v>4</v>
      </c>
      <c r="J4" s="75"/>
      <c r="K4" s="76" t="s">
        <v>269</v>
      </c>
      <c r="L4" s="76"/>
      <c r="M4" s="76"/>
      <c r="N4" s="76"/>
      <c r="O4" s="70" t="s">
        <v>259</v>
      </c>
    </row>
    <row r="5" spans="1:15" ht="20.100000000000001" customHeight="1" x14ac:dyDescent="0.25">
      <c r="A5" s="35"/>
      <c r="B5" s="35"/>
      <c r="C5" s="38"/>
      <c r="D5" s="38"/>
      <c r="E5" s="38"/>
      <c r="F5" s="38"/>
      <c r="G5" s="38"/>
      <c r="H5" s="38"/>
      <c r="I5" s="38"/>
      <c r="J5" s="38"/>
      <c r="K5" s="30"/>
      <c r="L5" s="30"/>
      <c r="M5" s="30"/>
      <c r="N5" s="30"/>
      <c r="O5" s="71"/>
    </row>
    <row r="6" spans="1:15" s="39" customFormat="1" ht="63.75" customHeight="1" x14ac:dyDescent="0.25">
      <c r="A6" s="33"/>
      <c r="B6" s="33"/>
      <c r="C6" s="46" t="s">
        <v>5</v>
      </c>
      <c r="D6" s="46" t="s">
        <v>6</v>
      </c>
      <c r="E6" s="46" t="s">
        <v>5</v>
      </c>
      <c r="F6" s="46" t="s">
        <v>6</v>
      </c>
      <c r="G6" s="46" t="s">
        <v>5</v>
      </c>
      <c r="H6" s="46" t="s">
        <v>6</v>
      </c>
      <c r="I6" s="46" t="s">
        <v>5</v>
      </c>
      <c r="J6" s="45" t="s">
        <v>6</v>
      </c>
      <c r="K6" s="46" t="s">
        <v>5</v>
      </c>
      <c r="L6" s="46" t="s">
        <v>6</v>
      </c>
      <c r="M6" s="37" t="s">
        <v>257</v>
      </c>
      <c r="N6" s="41" t="s">
        <v>258</v>
      </c>
      <c r="O6" s="72"/>
    </row>
    <row r="7" spans="1:15" s="5" customFormat="1" ht="20.25" customHeight="1" x14ac:dyDescent="0.25">
      <c r="A7" s="33"/>
      <c r="B7" s="35"/>
      <c r="K7" s="28"/>
      <c r="L7" s="28"/>
      <c r="M7" s="6"/>
      <c r="N7" s="7"/>
      <c r="O7" s="6"/>
    </row>
    <row r="8" spans="1:15" ht="24.95" customHeight="1" x14ac:dyDescent="0.25">
      <c r="A8" s="47">
        <v>1</v>
      </c>
      <c r="B8" s="31" t="s">
        <v>7</v>
      </c>
      <c r="C8" s="38">
        <v>934</v>
      </c>
      <c r="D8" s="38">
        <v>266</v>
      </c>
      <c r="E8" s="38">
        <v>100</v>
      </c>
      <c r="F8" s="38">
        <v>0</v>
      </c>
      <c r="G8" s="38">
        <v>39</v>
      </c>
      <c r="H8" s="38">
        <v>0</v>
      </c>
      <c r="I8" s="38">
        <v>220</v>
      </c>
      <c r="J8" s="38">
        <v>80</v>
      </c>
      <c r="K8" s="38">
        <f>C8+E8+G8+I8</f>
        <v>1293</v>
      </c>
      <c r="L8" s="38">
        <f>D8+F8+H8+J8</f>
        <v>346</v>
      </c>
      <c r="M8" s="43">
        <v>3006.57</v>
      </c>
      <c r="N8" s="44">
        <v>708.9</v>
      </c>
      <c r="O8" s="28">
        <f>SUM(K8:N8)</f>
        <v>5354.4699999999993</v>
      </c>
    </row>
    <row r="9" spans="1:15" ht="24.95" customHeight="1" x14ac:dyDescent="0.25">
      <c r="A9" s="47">
        <v>2</v>
      </c>
      <c r="B9" s="31" t="s">
        <v>8</v>
      </c>
      <c r="C9" s="38">
        <v>191.1</v>
      </c>
      <c r="D9" s="38">
        <v>0</v>
      </c>
      <c r="E9" s="38">
        <v>0</v>
      </c>
      <c r="F9" s="38">
        <v>0</v>
      </c>
      <c r="G9" s="38">
        <v>15</v>
      </c>
      <c r="H9" s="38">
        <v>0</v>
      </c>
      <c r="I9" s="38">
        <v>31</v>
      </c>
      <c r="J9" s="38">
        <v>0</v>
      </c>
      <c r="K9" s="38">
        <f t="shared" ref="K9:K72" si="0">C9+E9+G9+I9</f>
        <v>237.1</v>
      </c>
      <c r="L9" s="38">
        <f t="shared" ref="L9:L72" si="1">D9+F9+H9+J9</f>
        <v>0</v>
      </c>
      <c r="M9" s="38">
        <v>2000</v>
      </c>
      <c r="N9" s="4">
        <v>0</v>
      </c>
      <c r="O9" s="28">
        <f t="shared" ref="O9:O72" si="2">SUM(K9:N9)</f>
        <v>2237.1</v>
      </c>
    </row>
    <row r="10" spans="1:15" s="15" customFormat="1" ht="24.95" customHeight="1" x14ac:dyDescent="0.25">
      <c r="A10" s="11"/>
      <c r="B10" s="12" t="s">
        <v>7</v>
      </c>
      <c r="C10" s="14">
        <f t="shared" ref="C10:O10" si="3">+C8+C9</f>
        <v>1125.0999999999999</v>
      </c>
      <c r="D10" s="14">
        <f t="shared" si="3"/>
        <v>266</v>
      </c>
      <c r="E10" s="14">
        <f t="shared" si="3"/>
        <v>100</v>
      </c>
      <c r="F10" s="14">
        <f t="shared" si="3"/>
        <v>0</v>
      </c>
      <c r="G10" s="14">
        <f t="shared" si="3"/>
        <v>54</v>
      </c>
      <c r="H10" s="14">
        <f t="shared" si="3"/>
        <v>0</v>
      </c>
      <c r="I10" s="14">
        <f t="shared" si="3"/>
        <v>251</v>
      </c>
      <c r="J10" s="14">
        <f t="shared" si="3"/>
        <v>80</v>
      </c>
      <c r="K10" s="14">
        <f t="shared" si="3"/>
        <v>1530.1</v>
      </c>
      <c r="L10" s="14">
        <f t="shared" si="3"/>
        <v>346</v>
      </c>
      <c r="M10" s="14">
        <f t="shared" si="3"/>
        <v>5006.57</v>
      </c>
      <c r="N10" s="14">
        <f t="shared" si="3"/>
        <v>708.9</v>
      </c>
      <c r="O10" s="13">
        <f t="shared" si="3"/>
        <v>7591.57</v>
      </c>
    </row>
    <row r="11" spans="1:15" ht="24.95" customHeight="1" x14ac:dyDescent="0.25">
      <c r="A11" s="47">
        <v>3</v>
      </c>
      <c r="B11" s="31" t="s">
        <v>9</v>
      </c>
      <c r="C11" s="38">
        <v>726.7</v>
      </c>
      <c r="D11" s="38">
        <v>187</v>
      </c>
      <c r="E11" s="38">
        <v>82.8</v>
      </c>
      <c r="F11" s="38">
        <v>0</v>
      </c>
      <c r="G11" s="38">
        <v>33</v>
      </c>
      <c r="H11" s="38">
        <v>0</v>
      </c>
      <c r="I11" s="38">
        <v>73</v>
      </c>
      <c r="J11" s="38">
        <v>48</v>
      </c>
      <c r="K11" s="38">
        <f t="shared" si="0"/>
        <v>915.5</v>
      </c>
      <c r="L11" s="38">
        <f t="shared" si="1"/>
        <v>235</v>
      </c>
      <c r="M11" s="38">
        <v>2678</v>
      </c>
      <c r="N11" s="4">
        <v>347.28999999999996</v>
      </c>
      <c r="O11" s="28">
        <f t="shared" si="2"/>
        <v>4175.79</v>
      </c>
    </row>
    <row r="12" spans="1:15" ht="24.95" customHeight="1" x14ac:dyDescent="0.25">
      <c r="A12" s="47">
        <v>4</v>
      </c>
      <c r="B12" s="31" t="s">
        <v>10</v>
      </c>
      <c r="C12" s="38">
        <v>82</v>
      </c>
      <c r="D12" s="38">
        <v>7</v>
      </c>
      <c r="E12" s="38">
        <v>29</v>
      </c>
      <c r="F12" s="38">
        <v>0</v>
      </c>
      <c r="G12" s="38">
        <v>7</v>
      </c>
      <c r="H12" s="38">
        <v>0</v>
      </c>
      <c r="I12" s="38">
        <v>16</v>
      </c>
      <c r="J12" s="38">
        <v>0</v>
      </c>
      <c r="K12" s="38">
        <f t="shared" si="0"/>
        <v>134</v>
      </c>
      <c r="L12" s="38">
        <f t="shared" si="1"/>
        <v>7</v>
      </c>
      <c r="M12" s="38">
        <v>218</v>
      </c>
      <c r="N12" s="4">
        <v>0</v>
      </c>
      <c r="O12" s="28">
        <f t="shared" si="2"/>
        <v>359</v>
      </c>
    </row>
    <row r="13" spans="1:15" s="15" customFormat="1" ht="24.95" customHeight="1" x14ac:dyDescent="0.25">
      <c r="A13" s="11"/>
      <c r="B13" s="12" t="s">
        <v>9</v>
      </c>
      <c r="C13" s="14">
        <f t="shared" ref="C13:O13" si="4">+C11+C12</f>
        <v>808.7</v>
      </c>
      <c r="D13" s="14">
        <f t="shared" si="4"/>
        <v>194</v>
      </c>
      <c r="E13" s="14">
        <f t="shared" si="4"/>
        <v>111.8</v>
      </c>
      <c r="F13" s="14">
        <f t="shared" si="4"/>
        <v>0</v>
      </c>
      <c r="G13" s="14">
        <f t="shared" si="4"/>
        <v>40</v>
      </c>
      <c r="H13" s="14">
        <f t="shared" si="4"/>
        <v>0</v>
      </c>
      <c r="I13" s="14">
        <f t="shared" si="4"/>
        <v>89</v>
      </c>
      <c r="J13" s="14">
        <f t="shared" si="4"/>
        <v>48</v>
      </c>
      <c r="K13" s="14">
        <f t="shared" si="4"/>
        <v>1049.5</v>
      </c>
      <c r="L13" s="14">
        <f t="shared" si="4"/>
        <v>242</v>
      </c>
      <c r="M13" s="14">
        <f t="shared" si="4"/>
        <v>2896</v>
      </c>
      <c r="N13" s="14">
        <f t="shared" si="4"/>
        <v>347.28999999999996</v>
      </c>
      <c r="O13" s="13">
        <f t="shared" si="4"/>
        <v>4534.79</v>
      </c>
    </row>
    <row r="14" spans="1:15" ht="24.95" customHeight="1" x14ac:dyDescent="0.25">
      <c r="A14" s="47">
        <v>5</v>
      </c>
      <c r="B14" s="31" t="s">
        <v>11</v>
      </c>
      <c r="C14" s="38">
        <v>1141</v>
      </c>
      <c r="D14" s="38">
        <v>118</v>
      </c>
      <c r="E14" s="38">
        <v>150</v>
      </c>
      <c r="F14" s="38">
        <v>0</v>
      </c>
      <c r="G14" s="38">
        <v>55</v>
      </c>
      <c r="H14" s="38">
        <v>10</v>
      </c>
      <c r="I14" s="38">
        <v>92</v>
      </c>
      <c r="J14" s="38">
        <v>59</v>
      </c>
      <c r="K14" s="38">
        <f t="shared" si="0"/>
        <v>1438</v>
      </c>
      <c r="L14" s="38">
        <f t="shared" si="1"/>
        <v>187</v>
      </c>
      <c r="M14" s="30">
        <v>4337.79</v>
      </c>
      <c r="N14" s="42">
        <v>5690</v>
      </c>
      <c r="O14" s="28">
        <f t="shared" si="2"/>
        <v>11652.79</v>
      </c>
    </row>
    <row r="15" spans="1:15" ht="24.95" customHeight="1" x14ac:dyDescent="0.25">
      <c r="A15" s="47">
        <v>6</v>
      </c>
      <c r="B15" s="31" t="s">
        <v>12</v>
      </c>
      <c r="C15" s="38">
        <v>1100</v>
      </c>
      <c r="D15" s="38">
        <v>300.7</v>
      </c>
      <c r="E15" s="38">
        <v>89.5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f t="shared" si="0"/>
        <v>1189.5</v>
      </c>
      <c r="L15" s="38">
        <f t="shared" si="1"/>
        <v>300.7</v>
      </c>
      <c r="M15" s="30">
        <v>0</v>
      </c>
      <c r="N15" s="42">
        <v>0</v>
      </c>
      <c r="O15" s="28">
        <f t="shared" si="2"/>
        <v>1490.2</v>
      </c>
    </row>
    <row r="16" spans="1:15" s="15" customFormat="1" ht="24.95" customHeight="1" x14ac:dyDescent="0.25">
      <c r="A16" s="11"/>
      <c r="B16" s="12" t="s">
        <v>11</v>
      </c>
      <c r="C16" s="14">
        <f t="shared" ref="C16:O16" si="5">+C15+C14</f>
        <v>2241</v>
      </c>
      <c r="D16" s="14">
        <f t="shared" si="5"/>
        <v>418.7</v>
      </c>
      <c r="E16" s="14">
        <f t="shared" si="5"/>
        <v>239.5</v>
      </c>
      <c r="F16" s="14">
        <f t="shared" si="5"/>
        <v>0</v>
      </c>
      <c r="G16" s="14">
        <f t="shared" si="5"/>
        <v>55</v>
      </c>
      <c r="H16" s="14">
        <f t="shared" si="5"/>
        <v>10</v>
      </c>
      <c r="I16" s="14">
        <f t="shared" si="5"/>
        <v>92</v>
      </c>
      <c r="J16" s="14">
        <f t="shared" si="5"/>
        <v>59</v>
      </c>
      <c r="K16" s="14">
        <f t="shared" si="5"/>
        <v>2627.5</v>
      </c>
      <c r="L16" s="14">
        <f t="shared" si="5"/>
        <v>487.7</v>
      </c>
      <c r="M16" s="14">
        <f t="shared" si="5"/>
        <v>4337.79</v>
      </c>
      <c r="N16" s="14">
        <f t="shared" si="5"/>
        <v>5690</v>
      </c>
      <c r="O16" s="13">
        <f t="shared" si="5"/>
        <v>13142.990000000002</v>
      </c>
    </row>
    <row r="17" spans="1:15" ht="24.95" customHeight="1" x14ac:dyDescent="0.25">
      <c r="A17" s="47">
        <v>7</v>
      </c>
      <c r="B17" s="31" t="s">
        <v>13</v>
      </c>
      <c r="C17" s="38">
        <v>473</v>
      </c>
      <c r="D17" s="38">
        <v>100</v>
      </c>
      <c r="E17" s="38">
        <v>40</v>
      </c>
      <c r="F17" s="38">
        <v>0</v>
      </c>
      <c r="G17" s="38">
        <v>25</v>
      </c>
      <c r="H17" s="38">
        <v>0</v>
      </c>
      <c r="I17" s="38">
        <v>29</v>
      </c>
      <c r="J17" s="38">
        <v>0</v>
      </c>
      <c r="K17" s="38">
        <f t="shared" si="0"/>
        <v>567</v>
      </c>
      <c r="L17" s="38">
        <f t="shared" si="1"/>
        <v>100</v>
      </c>
      <c r="M17" s="38">
        <v>2366.35743</v>
      </c>
      <c r="N17" s="4">
        <v>3047.8582299999998</v>
      </c>
      <c r="O17" s="28">
        <f t="shared" si="2"/>
        <v>6081.2156599999998</v>
      </c>
    </row>
    <row r="18" spans="1:15" ht="24.95" customHeight="1" x14ac:dyDescent="0.25">
      <c r="A18" s="47">
        <v>8</v>
      </c>
      <c r="B18" s="31" t="s">
        <v>14</v>
      </c>
      <c r="C18" s="38">
        <v>123.2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f t="shared" si="0"/>
        <v>123.2</v>
      </c>
      <c r="L18" s="38">
        <f t="shared" si="1"/>
        <v>0</v>
      </c>
      <c r="M18" s="30">
        <v>327.67</v>
      </c>
      <c r="N18" s="4">
        <v>0</v>
      </c>
      <c r="O18" s="28">
        <f t="shared" si="2"/>
        <v>450.87</v>
      </c>
    </row>
    <row r="19" spans="1:15" s="15" customFormat="1" ht="24.95" customHeight="1" x14ac:dyDescent="0.25">
      <c r="A19" s="11"/>
      <c r="B19" s="12" t="s">
        <v>13</v>
      </c>
      <c r="C19" s="14">
        <f t="shared" ref="C19:O19" si="6">+C18+C17</f>
        <v>596.20000000000005</v>
      </c>
      <c r="D19" s="14">
        <f t="shared" si="6"/>
        <v>100</v>
      </c>
      <c r="E19" s="14">
        <f t="shared" si="6"/>
        <v>40</v>
      </c>
      <c r="F19" s="14">
        <f t="shared" si="6"/>
        <v>0</v>
      </c>
      <c r="G19" s="14">
        <f t="shared" si="6"/>
        <v>25</v>
      </c>
      <c r="H19" s="14">
        <f t="shared" si="6"/>
        <v>0</v>
      </c>
      <c r="I19" s="14">
        <f t="shared" si="6"/>
        <v>29</v>
      </c>
      <c r="J19" s="14">
        <f t="shared" si="6"/>
        <v>0</v>
      </c>
      <c r="K19" s="14">
        <f t="shared" si="6"/>
        <v>690.2</v>
      </c>
      <c r="L19" s="14">
        <f t="shared" si="6"/>
        <v>100</v>
      </c>
      <c r="M19" s="14">
        <f t="shared" si="6"/>
        <v>2694.0274300000001</v>
      </c>
      <c r="N19" s="14">
        <f t="shared" si="6"/>
        <v>3047.8582299999998</v>
      </c>
      <c r="O19" s="13">
        <f t="shared" si="6"/>
        <v>6532.0856599999997</v>
      </c>
    </row>
    <row r="20" spans="1:15" ht="24.95" customHeight="1" x14ac:dyDescent="0.25">
      <c r="A20" s="47">
        <v>9</v>
      </c>
      <c r="B20" s="31" t="s">
        <v>15</v>
      </c>
      <c r="C20" s="38">
        <v>11104</v>
      </c>
      <c r="D20" s="38">
        <v>3104.8</v>
      </c>
      <c r="E20" s="38">
        <v>537.49</v>
      </c>
      <c r="F20" s="38">
        <v>12</v>
      </c>
      <c r="G20" s="38">
        <v>250</v>
      </c>
      <c r="H20" s="38">
        <v>42.2</v>
      </c>
      <c r="I20" s="38">
        <v>1000</v>
      </c>
      <c r="J20" s="38">
        <v>300</v>
      </c>
      <c r="K20" s="38">
        <f t="shared" si="0"/>
        <v>12891.49</v>
      </c>
      <c r="L20" s="38">
        <f t="shared" si="1"/>
        <v>3459</v>
      </c>
      <c r="M20" s="30">
        <v>26036.28</v>
      </c>
      <c r="N20" s="4">
        <v>27457.4</v>
      </c>
      <c r="O20" s="28">
        <f t="shared" si="2"/>
        <v>69844.17</v>
      </c>
    </row>
    <row r="21" spans="1:15" ht="24.95" customHeight="1" x14ac:dyDescent="0.25">
      <c r="A21" s="47">
        <v>10</v>
      </c>
      <c r="B21" s="31" t="s">
        <v>16</v>
      </c>
      <c r="C21" s="38">
        <v>151</v>
      </c>
      <c r="D21" s="38">
        <v>100</v>
      </c>
      <c r="E21" s="38">
        <v>50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f t="shared" si="0"/>
        <v>201</v>
      </c>
      <c r="L21" s="38">
        <f t="shared" si="1"/>
        <v>100</v>
      </c>
      <c r="M21" s="30">
        <v>664.13</v>
      </c>
      <c r="N21" s="42">
        <v>0</v>
      </c>
      <c r="O21" s="28">
        <f t="shared" si="2"/>
        <v>965.13</v>
      </c>
    </row>
    <row r="22" spans="1:15" ht="36" customHeight="1" x14ac:dyDescent="0.25">
      <c r="A22" s="47">
        <v>11</v>
      </c>
      <c r="B22" s="31" t="s">
        <v>210</v>
      </c>
      <c r="C22" s="38">
        <v>141</v>
      </c>
      <c r="D22" s="38">
        <v>20</v>
      </c>
      <c r="E22" s="38">
        <v>60</v>
      </c>
      <c r="F22" s="38">
        <v>0</v>
      </c>
      <c r="G22" s="38">
        <v>16</v>
      </c>
      <c r="H22" s="38">
        <v>0</v>
      </c>
      <c r="I22" s="38">
        <v>0</v>
      </c>
      <c r="J22" s="38">
        <v>0</v>
      </c>
      <c r="K22" s="38">
        <f t="shared" si="0"/>
        <v>217</v>
      </c>
      <c r="L22" s="38">
        <f t="shared" si="1"/>
        <v>20</v>
      </c>
      <c r="M22" s="38">
        <v>274.48</v>
      </c>
      <c r="N22" s="4">
        <v>0</v>
      </c>
      <c r="O22" s="28">
        <f t="shared" si="2"/>
        <v>511.48</v>
      </c>
    </row>
    <row r="23" spans="1:15" ht="24.95" customHeight="1" x14ac:dyDescent="0.25">
      <c r="A23" s="47">
        <v>12</v>
      </c>
      <c r="B23" s="31" t="s">
        <v>17</v>
      </c>
      <c r="C23" s="38">
        <v>541.9</v>
      </c>
      <c r="D23" s="38">
        <v>10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f t="shared" si="0"/>
        <v>541.9</v>
      </c>
      <c r="L23" s="38">
        <f t="shared" si="1"/>
        <v>10</v>
      </c>
      <c r="M23" s="38">
        <v>0</v>
      </c>
      <c r="N23" s="4">
        <v>0</v>
      </c>
      <c r="O23" s="28">
        <f t="shared" si="2"/>
        <v>551.9</v>
      </c>
    </row>
    <row r="24" spans="1:15" ht="24.95" customHeight="1" x14ac:dyDescent="0.25">
      <c r="A24" s="47">
        <v>13</v>
      </c>
      <c r="B24" s="31" t="s">
        <v>18</v>
      </c>
      <c r="C24" s="38">
        <v>327.5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f t="shared" si="0"/>
        <v>327.5</v>
      </c>
      <c r="L24" s="38">
        <f t="shared" si="1"/>
        <v>0</v>
      </c>
      <c r="M24" s="38">
        <v>0</v>
      </c>
      <c r="N24" s="4">
        <v>0</v>
      </c>
      <c r="O24" s="28">
        <f t="shared" si="2"/>
        <v>327.5</v>
      </c>
    </row>
    <row r="25" spans="1:15" ht="24.95" customHeight="1" x14ac:dyDescent="0.25">
      <c r="A25" s="47">
        <v>14</v>
      </c>
      <c r="B25" s="31" t="s">
        <v>211</v>
      </c>
      <c r="C25" s="38">
        <v>186</v>
      </c>
      <c r="D25" s="38">
        <v>13</v>
      </c>
      <c r="E25" s="38">
        <v>50</v>
      </c>
      <c r="F25" s="38">
        <v>0</v>
      </c>
      <c r="G25" s="38">
        <v>64</v>
      </c>
      <c r="H25" s="38">
        <v>0</v>
      </c>
      <c r="I25" s="38">
        <v>0</v>
      </c>
      <c r="J25" s="38">
        <v>0</v>
      </c>
      <c r="K25" s="38">
        <f t="shared" si="0"/>
        <v>300</v>
      </c>
      <c r="L25" s="38">
        <f t="shared" si="1"/>
        <v>13</v>
      </c>
      <c r="M25" s="38">
        <v>448.5</v>
      </c>
      <c r="N25" s="4">
        <v>0</v>
      </c>
      <c r="O25" s="28">
        <f t="shared" si="2"/>
        <v>761.5</v>
      </c>
    </row>
    <row r="26" spans="1:15" ht="24.95" customHeight="1" x14ac:dyDescent="0.25">
      <c r="A26" s="47">
        <v>15</v>
      </c>
      <c r="B26" s="21" t="s">
        <v>235</v>
      </c>
      <c r="C26" s="38">
        <v>3298.3</v>
      </c>
      <c r="D26" s="38">
        <v>6701.7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f t="shared" si="0"/>
        <v>3298.3</v>
      </c>
      <c r="L26" s="38">
        <f t="shared" si="1"/>
        <v>6701.7</v>
      </c>
      <c r="M26" s="38">
        <v>0</v>
      </c>
      <c r="N26" s="4">
        <v>0</v>
      </c>
      <c r="O26" s="28">
        <f t="shared" si="2"/>
        <v>10000</v>
      </c>
    </row>
    <row r="27" spans="1:15" ht="36" customHeight="1" x14ac:dyDescent="0.25">
      <c r="A27" s="47">
        <v>16</v>
      </c>
      <c r="B27" s="21" t="s">
        <v>256</v>
      </c>
      <c r="C27" s="38">
        <v>131</v>
      </c>
      <c r="D27" s="38">
        <v>81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f t="shared" si="0"/>
        <v>131</v>
      </c>
      <c r="L27" s="38">
        <f t="shared" si="1"/>
        <v>81</v>
      </c>
      <c r="M27" s="38">
        <v>0</v>
      </c>
      <c r="N27" s="4">
        <v>0</v>
      </c>
      <c r="O27" s="28">
        <f t="shared" si="2"/>
        <v>212</v>
      </c>
    </row>
    <row r="28" spans="1:15" s="17" customFormat="1" ht="24.95" customHeight="1" x14ac:dyDescent="0.25">
      <c r="A28" s="16"/>
      <c r="B28" s="12" t="s">
        <v>15</v>
      </c>
      <c r="C28" s="13">
        <f t="shared" ref="C28:O28" si="7">SUM(C20:C27)</f>
        <v>15880.7</v>
      </c>
      <c r="D28" s="13">
        <f t="shared" si="7"/>
        <v>10030.5</v>
      </c>
      <c r="E28" s="13">
        <f t="shared" si="7"/>
        <v>697.49</v>
      </c>
      <c r="F28" s="13">
        <f t="shared" si="7"/>
        <v>12</v>
      </c>
      <c r="G28" s="13">
        <f t="shared" si="7"/>
        <v>330</v>
      </c>
      <c r="H28" s="13">
        <f t="shared" si="7"/>
        <v>42.2</v>
      </c>
      <c r="I28" s="13">
        <f t="shared" si="7"/>
        <v>1000</v>
      </c>
      <c r="J28" s="13">
        <f t="shared" si="7"/>
        <v>300</v>
      </c>
      <c r="K28" s="13">
        <f t="shared" si="7"/>
        <v>17908.189999999999</v>
      </c>
      <c r="L28" s="13">
        <f t="shared" si="7"/>
        <v>10384.700000000001</v>
      </c>
      <c r="M28" s="13">
        <f t="shared" si="7"/>
        <v>27423.39</v>
      </c>
      <c r="N28" s="14">
        <f t="shared" si="7"/>
        <v>27457.4</v>
      </c>
      <c r="O28" s="13">
        <f t="shared" si="7"/>
        <v>83173.679999999993</v>
      </c>
    </row>
    <row r="29" spans="1:15" s="5" customFormat="1" ht="24.95" customHeight="1" x14ac:dyDescent="0.25">
      <c r="A29" s="37">
        <v>17</v>
      </c>
      <c r="B29" s="31" t="s">
        <v>255</v>
      </c>
      <c r="C29" s="28">
        <v>0</v>
      </c>
      <c r="D29" s="28">
        <v>0</v>
      </c>
      <c r="E29" s="28">
        <v>487</v>
      </c>
      <c r="F29" s="28">
        <v>3320</v>
      </c>
      <c r="G29" s="28">
        <v>0</v>
      </c>
      <c r="H29" s="28">
        <v>0</v>
      </c>
      <c r="I29" s="28">
        <v>0</v>
      </c>
      <c r="J29" s="28">
        <v>0</v>
      </c>
      <c r="K29" s="38">
        <f t="shared" si="0"/>
        <v>487</v>
      </c>
      <c r="L29" s="38">
        <f t="shared" si="1"/>
        <v>3320</v>
      </c>
      <c r="M29" s="38">
        <v>235.65</v>
      </c>
      <c r="N29" s="4">
        <v>0</v>
      </c>
      <c r="O29" s="28">
        <f t="shared" si="2"/>
        <v>4042.65</v>
      </c>
    </row>
    <row r="30" spans="1:15" s="5" customFormat="1" ht="24.95" customHeight="1" x14ac:dyDescent="0.25">
      <c r="A30" s="47">
        <v>18</v>
      </c>
      <c r="B30" s="31" t="s">
        <v>19</v>
      </c>
      <c r="C30" s="28">
        <v>400</v>
      </c>
      <c r="D30" s="28">
        <v>1564</v>
      </c>
      <c r="E30" s="28">
        <v>0</v>
      </c>
      <c r="F30" s="28">
        <v>0</v>
      </c>
      <c r="G30" s="28">
        <v>20</v>
      </c>
      <c r="H30" s="28">
        <v>0</v>
      </c>
      <c r="I30" s="28">
        <v>189</v>
      </c>
      <c r="J30" s="28">
        <v>418</v>
      </c>
      <c r="K30" s="38">
        <f t="shared" si="0"/>
        <v>609</v>
      </c>
      <c r="L30" s="38">
        <f t="shared" si="1"/>
        <v>1982</v>
      </c>
      <c r="M30" s="38">
        <v>709.06</v>
      </c>
      <c r="N30" s="4">
        <v>0</v>
      </c>
      <c r="O30" s="28">
        <f t="shared" si="2"/>
        <v>3300.06</v>
      </c>
    </row>
    <row r="31" spans="1:15" ht="24.95" customHeight="1" x14ac:dyDescent="0.25">
      <c r="A31" s="37">
        <v>19</v>
      </c>
      <c r="B31" s="31" t="s">
        <v>20</v>
      </c>
      <c r="C31" s="38">
        <v>734</v>
      </c>
      <c r="D31" s="38">
        <v>120</v>
      </c>
      <c r="E31" s="38">
        <v>80</v>
      </c>
      <c r="F31" s="38">
        <v>0</v>
      </c>
      <c r="G31" s="38">
        <v>30</v>
      </c>
      <c r="H31" s="38">
        <v>0</v>
      </c>
      <c r="I31" s="38">
        <v>44</v>
      </c>
      <c r="J31" s="38">
        <v>9.5</v>
      </c>
      <c r="K31" s="38">
        <f t="shared" si="0"/>
        <v>888</v>
      </c>
      <c r="L31" s="38">
        <f t="shared" si="1"/>
        <v>129.5</v>
      </c>
      <c r="M31" s="38">
        <v>3450</v>
      </c>
      <c r="N31" s="4">
        <v>839</v>
      </c>
      <c r="O31" s="28">
        <f t="shared" si="2"/>
        <v>5306.5</v>
      </c>
    </row>
    <row r="32" spans="1:15" ht="24.95" customHeight="1" x14ac:dyDescent="0.25">
      <c r="A32" s="47">
        <v>20</v>
      </c>
      <c r="B32" s="31" t="s">
        <v>21</v>
      </c>
      <c r="C32" s="38">
        <v>200</v>
      </c>
      <c r="D32" s="38">
        <v>24</v>
      </c>
      <c r="E32" s="38">
        <v>60.9</v>
      </c>
      <c r="F32" s="38">
        <v>0</v>
      </c>
      <c r="G32" s="38">
        <v>40</v>
      </c>
      <c r="H32" s="38">
        <v>0</v>
      </c>
      <c r="I32" s="38">
        <v>16</v>
      </c>
      <c r="J32" s="38">
        <v>0</v>
      </c>
      <c r="K32" s="38">
        <f t="shared" si="0"/>
        <v>316.89999999999998</v>
      </c>
      <c r="L32" s="38">
        <f t="shared" si="1"/>
        <v>24</v>
      </c>
      <c r="M32" s="38">
        <v>1005.81</v>
      </c>
      <c r="N32" s="4">
        <v>0</v>
      </c>
      <c r="O32" s="28">
        <f t="shared" si="2"/>
        <v>1346.71</v>
      </c>
    </row>
    <row r="33" spans="1:15" s="15" customFormat="1" ht="24.95" customHeight="1" x14ac:dyDescent="0.25">
      <c r="A33" s="11"/>
      <c r="B33" s="12" t="s">
        <v>20</v>
      </c>
      <c r="C33" s="14">
        <f t="shared" ref="C33:O33" si="8">+C32+C31</f>
        <v>934</v>
      </c>
      <c r="D33" s="14">
        <f t="shared" si="8"/>
        <v>144</v>
      </c>
      <c r="E33" s="14">
        <f t="shared" si="8"/>
        <v>140.9</v>
      </c>
      <c r="F33" s="14">
        <f t="shared" si="8"/>
        <v>0</v>
      </c>
      <c r="G33" s="14">
        <f t="shared" si="8"/>
        <v>70</v>
      </c>
      <c r="H33" s="14">
        <f t="shared" si="8"/>
        <v>0</v>
      </c>
      <c r="I33" s="14">
        <f t="shared" si="8"/>
        <v>60</v>
      </c>
      <c r="J33" s="14">
        <f t="shared" si="8"/>
        <v>9.5</v>
      </c>
      <c r="K33" s="14">
        <f t="shared" si="8"/>
        <v>1204.9000000000001</v>
      </c>
      <c r="L33" s="14">
        <f t="shared" si="8"/>
        <v>153.5</v>
      </c>
      <c r="M33" s="14">
        <f t="shared" si="8"/>
        <v>4455.8099999999995</v>
      </c>
      <c r="N33" s="14">
        <f t="shared" si="8"/>
        <v>839</v>
      </c>
      <c r="O33" s="13">
        <f t="shared" si="8"/>
        <v>6653.21</v>
      </c>
    </row>
    <row r="34" spans="1:15" ht="24.95" customHeight="1" x14ac:dyDescent="0.25">
      <c r="A34" s="47">
        <v>21</v>
      </c>
      <c r="B34" s="31" t="s">
        <v>22</v>
      </c>
      <c r="C34" s="38">
        <v>950</v>
      </c>
      <c r="D34" s="38">
        <v>930.3</v>
      </c>
      <c r="E34" s="38">
        <v>254</v>
      </c>
      <c r="F34" s="38">
        <v>0</v>
      </c>
      <c r="G34" s="38">
        <v>51</v>
      </c>
      <c r="H34" s="38">
        <v>0</v>
      </c>
      <c r="I34" s="38">
        <v>129</v>
      </c>
      <c r="J34" s="38">
        <v>30</v>
      </c>
      <c r="K34" s="38">
        <f t="shared" si="0"/>
        <v>1384</v>
      </c>
      <c r="L34" s="38">
        <f t="shared" si="1"/>
        <v>960.3</v>
      </c>
      <c r="M34" s="38">
        <v>3046.17</v>
      </c>
      <c r="N34" s="4">
        <v>436.39</v>
      </c>
      <c r="O34" s="28">
        <f t="shared" si="2"/>
        <v>5826.8600000000006</v>
      </c>
    </row>
    <row r="35" spans="1:15" ht="24.95" customHeight="1" x14ac:dyDescent="0.25">
      <c r="A35" s="47">
        <v>22</v>
      </c>
      <c r="B35" s="21" t="s">
        <v>23</v>
      </c>
      <c r="C35" s="38">
        <v>293.22000000000003</v>
      </c>
      <c r="D35" s="38">
        <v>30</v>
      </c>
      <c r="E35" s="38">
        <v>25.41</v>
      </c>
      <c r="F35" s="38">
        <v>0</v>
      </c>
      <c r="G35" s="38">
        <v>26</v>
      </c>
      <c r="H35" s="38">
        <v>0</v>
      </c>
      <c r="I35" s="38">
        <v>0</v>
      </c>
      <c r="J35" s="38">
        <v>0</v>
      </c>
      <c r="K35" s="38">
        <f t="shared" si="0"/>
        <v>344.63000000000005</v>
      </c>
      <c r="L35" s="38">
        <f t="shared" si="1"/>
        <v>30</v>
      </c>
      <c r="M35" s="38">
        <v>1627.1</v>
      </c>
      <c r="N35" s="4">
        <v>0</v>
      </c>
      <c r="O35" s="28">
        <f t="shared" si="2"/>
        <v>2001.73</v>
      </c>
    </row>
    <row r="36" spans="1:15" ht="42.75" customHeight="1" x14ac:dyDescent="0.25">
      <c r="A36" s="47">
        <v>23</v>
      </c>
      <c r="B36" s="21" t="s">
        <v>207</v>
      </c>
      <c r="C36" s="38">
        <v>444</v>
      </c>
      <c r="D36" s="38">
        <v>20</v>
      </c>
      <c r="E36" s="38">
        <v>83.8</v>
      </c>
      <c r="F36" s="38">
        <v>0</v>
      </c>
      <c r="G36" s="38">
        <v>27</v>
      </c>
      <c r="H36" s="38">
        <v>0</v>
      </c>
      <c r="I36" s="38">
        <v>0</v>
      </c>
      <c r="J36" s="38">
        <v>0</v>
      </c>
      <c r="K36" s="38">
        <f t="shared" si="0"/>
        <v>554.79999999999995</v>
      </c>
      <c r="L36" s="38">
        <f t="shared" si="1"/>
        <v>20</v>
      </c>
      <c r="M36" s="38">
        <v>2678.09</v>
      </c>
      <c r="N36" s="4">
        <v>0</v>
      </c>
      <c r="O36" s="28">
        <f t="shared" si="2"/>
        <v>3252.8900000000003</v>
      </c>
    </row>
    <row r="37" spans="1:15" s="15" customFormat="1" ht="24.95" customHeight="1" x14ac:dyDescent="0.25">
      <c r="A37" s="11"/>
      <c r="B37" s="12" t="s">
        <v>22</v>
      </c>
      <c r="C37" s="14">
        <f t="shared" ref="C37:O37" si="9">+C36+C35+C34</f>
        <v>1687.22</v>
      </c>
      <c r="D37" s="14">
        <f t="shared" si="9"/>
        <v>980.3</v>
      </c>
      <c r="E37" s="14">
        <f t="shared" si="9"/>
        <v>363.21</v>
      </c>
      <c r="F37" s="14">
        <f t="shared" si="9"/>
        <v>0</v>
      </c>
      <c r="G37" s="14">
        <f t="shared" si="9"/>
        <v>104</v>
      </c>
      <c r="H37" s="14">
        <f t="shared" si="9"/>
        <v>0</v>
      </c>
      <c r="I37" s="14">
        <f t="shared" si="9"/>
        <v>129</v>
      </c>
      <c r="J37" s="14">
        <f t="shared" si="9"/>
        <v>30</v>
      </c>
      <c r="K37" s="14">
        <f t="shared" si="9"/>
        <v>2283.4300000000003</v>
      </c>
      <c r="L37" s="14">
        <f t="shared" si="9"/>
        <v>1010.3</v>
      </c>
      <c r="M37" s="14">
        <f t="shared" si="9"/>
        <v>7351.3600000000006</v>
      </c>
      <c r="N37" s="14">
        <f t="shared" si="9"/>
        <v>436.39</v>
      </c>
      <c r="O37" s="13">
        <f t="shared" si="9"/>
        <v>11081.480000000001</v>
      </c>
    </row>
    <row r="38" spans="1:15" ht="24.95" customHeight="1" x14ac:dyDescent="0.25">
      <c r="A38" s="47">
        <v>24</v>
      </c>
      <c r="B38" s="31" t="s">
        <v>24</v>
      </c>
      <c r="C38" s="38">
        <v>1874.3</v>
      </c>
      <c r="D38" s="38">
        <v>292</v>
      </c>
      <c r="E38" s="38">
        <v>0</v>
      </c>
      <c r="F38" s="38">
        <v>0</v>
      </c>
      <c r="G38" s="38">
        <v>0</v>
      </c>
      <c r="H38" s="38">
        <v>0</v>
      </c>
      <c r="I38" s="38">
        <v>414</v>
      </c>
      <c r="J38" s="38">
        <v>24</v>
      </c>
      <c r="K38" s="38">
        <f t="shared" si="0"/>
        <v>2288.3000000000002</v>
      </c>
      <c r="L38" s="38">
        <f t="shared" si="1"/>
        <v>316</v>
      </c>
      <c r="M38" s="38">
        <v>3066.05</v>
      </c>
      <c r="N38" s="4">
        <v>3962.2</v>
      </c>
      <c r="O38" s="28">
        <f t="shared" si="2"/>
        <v>9632.5499999999993</v>
      </c>
    </row>
    <row r="39" spans="1:15" ht="24.95" customHeight="1" x14ac:dyDescent="0.25">
      <c r="A39" s="47">
        <v>25</v>
      </c>
      <c r="B39" s="31" t="s">
        <v>209</v>
      </c>
      <c r="C39" s="38">
        <v>154.6</v>
      </c>
      <c r="D39" s="38">
        <v>14</v>
      </c>
      <c r="E39" s="38">
        <v>93</v>
      </c>
      <c r="F39" s="38">
        <v>0</v>
      </c>
      <c r="G39" s="38">
        <v>47</v>
      </c>
      <c r="H39" s="38">
        <v>0</v>
      </c>
      <c r="I39" s="38">
        <v>0</v>
      </c>
      <c r="J39" s="38">
        <v>0</v>
      </c>
      <c r="K39" s="38">
        <f t="shared" si="0"/>
        <v>294.60000000000002</v>
      </c>
      <c r="L39" s="38">
        <f t="shared" si="1"/>
        <v>14</v>
      </c>
      <c r="M39" s="38">
        <v>1183.4500000000003</v>
      </c>
      <c r="N39" s="4">
        <v>0</v>
      </c>
      <c r="O39" s="28">
        <f t="shared" si="2"/>
        <v>1492.0500000000002</v>
      </c>
    </row>
    <row r="40" spans="1:15" s="15" customFormat="1" ht="24.95" customHeight="1" x14ac:dyDescent="0.25">
      <c r="A40" s="11"/>
      <c r="B40" s="12" t="s">
        <v>226</v>
      </c>
      <c r="C40" s="14">
        <f t="shared" ref="C40:O40" si="10">+C39+C38</f>
        <v>2028.8999999999999</v>
      </c>
      <c r="D40" s="14">
        <f t="shared" si="10"/>
        <v>306</v>
      </c>
      <c r="E40" s="14">
        <f t="shared" si="10"/>
        <v>93</v>
      </c>
      <c r="F40" s="14">
        <f t="shared" si="10"/>
        <v>0</v>
      </c>
      <c r="G40" s="14">
        <f t="shared" si="10"/>
        <v>47</v>
      </c>
      <c r="H40" s="14">
        <f t="shared" si="10"/>
        <v>0</v>
      </c>
      <c r="I40" s="14">
        <f t="shared" si="10"/>
        <v>414</v>
      </c>
      <c r="J40" s="14">
        <f t="shared" si="10"/>
        <v>24</v>
      </c>
      <c r="K40" s="14">
        <f t="shared" si="10"/>
        <v>2582.9</v>
      </c>
      <c r="L40" s="14">
        <f t="shared" si="10"/>
        <v>330</v>
      </c>
      <c r="M40" s="14">
        <f t="shared" si="10"/>
        <v>4249.5</v>
      </c>
      <c r="N40" s="14">
        <f t="shared" si="10"/>
        <v>3962.2</v>
      </c>
      <c r="O40" s="13">
        <f t="shared" si="10"/>
        <v>11124.599999999999</v>
      </c>
    </row>
    <row r="41" spans="1:15" ht="24.95" customHeight="1" x14ac:dyDescent="0.25">
      <c r="A41" s="47">
        <v>26</v>
      </c>
      <c r="B41" s="31" t="s">
        <v>25</v>
      </c>
      <c r="C41" s="38">
        <v>582</v>
      </c>
      <c r="D41" s="38">
        <v>150</v>
      </c>
      <c r="E41" s="38">
        <v>80</v>
      </c>
      <c r="F41" s="38">
        <v>20</v>
      </c>
      <c r="G41" s="38">
        <v>30</v>
      </c>
      <c r="H41" s="38">
        <v>0</v>
      </c>
      <c r="I41" s="38">
        <v>60</v>
      </c>
      <c r="J41" s="38">
        <v>16.5</v>
      </c>
      <c r="K41" s="38">
        <f t="shared" si="0"/>
        <v>752</v>
      </c>
      <c r="L41" s="38">
        <f t="shared" si="1"/>
        <v>186.5</v>
      </c>
      <c r="M41" s="38">
        <v>534.46</v>
      </c>
      <c r="N41" s="4">
        <v>22.97504</v>
      </c>
      <c r="O41" s="28">
        <f t="shared" si="2"/>
        <v>1495.9350400000001</v>
      </c>
    </row>
    <row r="42" spans="1:15" ht="24.95" customHeight="1" x14ac:dyDescent="0.25">
      <c r="A42" s="47">
        <v>27</v>
      </c>
      <c r="B42" s="31" t="s">
        <v>26</v>
      </c>
      <c r="C42" s="38">
        <v>365</v>
      </c>
      <c r="D42" s="38">
        <v>11</v>
      </c>
      <c r="E42" s="38">
        <v>80</v>
      </c>
      <c r="F42" s="38">
        <v>0</v>
      </c>
      <c r="G42" s="38">
        <v>30</v>
      </c>
      <c r="H42" s="38">
        <v>0</v>
      </c>
      <c r="I42" s="38">
        <v>0</v>
      </c>
      <c r="J42" s="38">
        <v>0</v>
      </c>
      <c r="K42" s="38">
        <f t="shared" si="0"/>
        <v>475</v>
      </c>
      <c r="L42" s="38">
        <f t="shared" si="1"/>
        <v>11</v>
      </c>
      <c r="M42" s="38">
        <v>0</v>
      </c>
      <c r="N42" s="4">
        <v>0</v>
      </c>
      <c r="O42" s="28">
        <f t="shared" si="2"/>
        <v>486</v>
      </c>
    </row>
    <row r="43" spans="1:15" s="15" customFormat="1" ht="24.95" customHeight="1" x14ac:dyDescent="0.25">
      <c r="A43" s="11"/>
      <c r="B43" s="12" t="s">
        <v>25</v>
      </c>
      <c r="C43" s="14">
        <f t="shared" ref="C43:O43" si="11">+C42+C41</f>
        <v>947</v>
      </c>
      <c r="D43" s="14">
        <f t="shared" si="11"/>
        <v>161</v>
      </c>
      <c r="E43" s="14">
        <f t="shared" si="11"/>
        <v>160</v>
      </c>
      <c r="F43" s="14">
        <f t="shared" si="11"/>
        <v>20</v>
      </c>
      <c r="G43" s="14">
        <f t="shared" si="11"/>
        <v>60</v>
      </c>
      <c r="H43" s="14">
        <f t="shared" si="11"/>
        <v>0</v>
      </c>
      <c r="I43" s="14">
        <f t="shared" si="11"/>
        <v>60</v>
      </c>
      <c r="J43" s="14">
        <f t="shared" si="11"/>
        <v>16.5</v>
      </c>
      <c r="K43" s="14">
        <f t="shared" si="11"/>
        <v>1227</v>
      </c>
      <c r="L43" s="14">
        <f t="shared" si="11"/>
        <v>197.5</v>
      </c>
      <c r="M43" s="14">
        <f t="shared" si="11"/>
        <v>534.46</v>
      </c>
      <c r="N43" s="14">
        <f t="shared" si="11"/>
        <v>22.97504</v>
      </c>
      <c r="O43" s="13">
        <f t="shared" si="11"/>
        <v>1981.9350400000001</v>
      </c>
    </row>
    <row r="44" spans="1:15" ht="24.95" customHeight="1" x14ac:dyDescent="0.25">
      <c r="A44" s="47">
        <v>28</v>
      </c>
      <c r="B44" s="31" t="s">
        <v>27</v>
      </c>
      <c r="C44" s="38">
        <v>1772</v>
      </c>
      <c r="D44" s="38">
        <v>330</v>
      </c>
      <c r="E44" s="38">
        <v>350</v>
      </c>
      <c r="F44" s="38">
        <v>0</v>
      </c>
      <c r="G44" s="38">
        <v>50</v>
      </c>
      <c r="H44" s="38">
        <v>0</v>
      </c>
      <c r="I44" s="38">
        <v>150</v>
      </c>
      <c r="J44" s="38">
        <v>129</v>
      </c>
      <c r="K44" s="38">
        <f t="shared" si="0"/>
        <v>2322</v>
      </c>
      <c r="L44" s="38">
        <f t="shared" si="1"/>
        <v>459</v>
      </c>
      <c r="M44" s="38">
        <v>5367.04</v>
      </c>
      <c r="N44" s="4">
        <v>5548</v>
      </c>
      <c r="O44" s="28">
        <f t="shared" si="2"/>
        <v>13696.04</v>
      </c>
    </row>
    <row r="45" spans="1:15" ht="24.95" customHeight="1" x14ac:dyDescent="0.25">
      <c r="A45" s="47">
        <v>29</v>
      </c>
      <c r="B45" s="31" t="s">
        <v>28</v>
      </c>
      <c r="C45" s="38">
        <v>121</v>
      </c>
      <c r="D45" s="38">
        <v>40</v>
      </c>
      <c r="E45" s="38">
        <v>45</v>
      </c>
      <c r="F45" s="38">
        <v>0</v>
      </c>
      <c r="G45" s="38">
        <v>28</v>
      </c>
      <c r="H45" s="38">
        <v>0</v>
      </c>
      <c r="I45" s="38">
        <v>0</v>
      </c>
      <c r="J45" s="38">
        <v>0</v>
      </c>
      <c r="K45" s="38">
        <f t="shared" si="0"/>
        <v>194</v>
      </c>
      <c r="L45" s="38">
        <f t="shared" si="1"/>
        <v>40</v>
      </c>
      <c r="M45" s="38">
        <v>457.16</v>
      </c>
      <c r="N45" s="4">
        <v>0</v>
      </c>
      <c r="O45" s="28">
        <f t="shared" si="2"/>
        <v>691.16000000000008</v>
      </c>
    </row>
    <row r="46" spans="1:15" ht="24.95" customHeight="1" x14ac:dyDescent="0.25">
      <c r="A46" s="47">
        <v>30</v>
      </c>
      <c r="B46" s="31" t="s">
        <v>29</v>
      </c>
      <c r="C46" s="38">
        <v>529</v>
      </c>
      <c r="D46" s="38">
        <v>72</v>
      </c>
      <c r="E46" s="38">
        <v>60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f t="shared" si="0"/>
        <v>589</v>
      </c>
      <c r="L46" s="38">
        <f t="shared" si="1"/>
        <v>72</v>
      </c>
      <c r="M46" s="38">
        <v>0</v>
      </c>
      <c r="N46" s="4">
        <v>0</v>
      </c>
      <c r="O46" s="28">
        <f t="shared" si="2"/>
        <v>661</v>
      </c>
    </row>
    <row r="47" spans="1:15" s="15" customFormat="1" ht="24.95" customHeight="1" x14ac:dyDescent="0.25">
      <c r="A47" s="11"/>
      <c r="B47" s="12" t="s">
        <v>27</v>
      </c>
      <c r="C47" s="14">
        <f t="shared" ref="C47:O47" si="12">+C46+C45+C44</f>
        <v>2422</v>
      </c>
      <c r="D47" s="14">
        <f t="shared" si="12"/>
        <v>442</v>
      </c>
      <c r="E47" s="14">
        <f t="shared" si="12"/>
        <v>455</v>
      </c>
      <c r="F47" s="14">
        <f t="shared" si="12"/>
        <v>0</v>
      </c>
      <c r="G47" s="14">
        <f t="shared" si="12"/>
        <v>78</v>
      </c>
      <c r="H47" s="14">
        <f t="shared" si="12"/>
        <v>0</v>
      </c>
      <c r="I47" s="14">
        <f t="shared" si="12"/>
        <v>150</v>
      </c>
      <c r="J47" s="14">
        <f t="shared" si="12"/>
        <v>129</v>
      </c>
      <c r="K47" s="14">
        <f t="shared" si="12"/>
        <v>3105</v>
      </c>
      <c r="L47" s="14">
        <f t="shared" si="12"/>
        <v>571</v>
      </c>
      <c r="M47" s="14">
        <f t="shared" si="12"/>
        <v>5824.2</v>
      </c>
      <c r="N47" s="14">
        <f t="shared" si="12"/>
        <v>5548</v>
      </c>
      <c r="O47" s="13">
        <f t="shared" si="12"/>
        <v>15048.2</v>
      </c>
    </row>
    <row r="48" spans="1:15" ht="24.95" customHeight="1" x14ac:dyDescent="0.25">
      <c r="A48" s="47">
        <v>31</v>
      </c>
      <c r="B48" s="31" t="s">
        <v>30</v>
      </c>
      <c r="C48" s="38">
        <v>921.67</v>
      </c>
      <c r="D48" s="38">
        <v>257.83</v>
      </c>
      <c r="E48" s="38">
        <v>0</v>
      </c>
      <c r="F48" s="38">
        <v>0</v>
      </c>
      <c r="G48" s="38">
        <v>50</v>
      </c>
      <c r="H48" s="38">
        <v>0</v>
      </c>
      <c r="I48" s="38">
        <v>175.5</v>
      </c>
      <c r="J48" s="38">
        <v>38</v>
      </c>
      <c r="K48" s="38">
        <f t="shared" si="0"/>
        <v>1147.17</v>
      </c>
      <c r="L48" s="38">
        <f t="shared" si="1"/>
        <v>295.83</v>
      </c>
      <c r="M48" s="38">
        <v>3676.53</v>
      </c>
      <c r="N48" s="4">
        <v>596</v>
      </c>
      <c r="O48" s="28">
        <f t="shared" si="2"/>
        <v>5715.5300000000007</v>
      </c>
    </row>
    <row r="49" spans="1:15" ht="24.95" customHeight="1" x14ac:dyDescent="0.25">
      <c r="A49" s="47">
        <v>32</v>
      </c>
      <c r="B49" s="31" t="s">
        <v>31</v>
      </c>
      <c r="C49" s="38">
        <v>670</v>
      </c>
      <c r="D49" s="38">
        <v>186.39141999999998</v>
      </c>
      <c r="E49" s="38">
        <v>140</v>
      </c>
      <c r="F49" s="38">
        <v>0</v>
      </c>
      <c r="G49" s="38">
        <v>52</v>
      </c>
      <c r="H49" s="38">
        <v>5</v>
      </c>
      <c r="I49" s="38">
        <v>81</v>
      </c>
      <c r="J49" s="38">
        <v>8.5</v>
      </c>
      <c r="K49" s="38">
        <f t="shared" si="0"/>
        <v>943</v>
      </c>
      <c r="L49" s="38">
        <f t="shared" si="1"/>
        <v>199.89141999999998</v>
      </c>
      <c r="M49" s="38">
        <v>1565.9999999999998</v>
      </c>
      <c r="N49" s="4">
        <v>210</v>
      </c>
      <c r="O49" s="28">
        <f t="shared" si="2"/>
        <v>2918.8914199999999</v>
      </c>
    </row>
    <row r="50" spans="1:15" ht="24.95" customHeight="1" x14ac:dyDescent="0.25">
      <c r="A50" s="47">
        <v>33</v>
      </c>
      <c r="B50" s="31" t="s">
        <v>32</v>
      </c>
      <c r="C50" s="38">
        <v>362.32</v>
      </c>
      <c r="D50" s="38">
        <v>50.49</v>
      </c>
      <c r="E50" s="38">
        <v>51</v>
      </c>
      <c r="F50" s="38">
        <v>0</v>
      </c>
      <c r="G50" s="38">
        <v>18</v>
      </c>
      <c r="H50" s="38">
        <v>0</v>
      </c>
      <c r="I50" s="38">
        <v>57</v>
      </c>
      <c r="J50" s="38">
        <v>0</v>
      </c>
      <c r="K50" s="38">
        <f t="shared" si="0"/>
        <v>488.32</v>
      </c>
      <c r="L50" s="38">
        <f t="shared" si="1"/>
        <v>50.49</v>
      </c>
      <c r="M50" s="38">
        <v>1153.21</v>
      </c>
      <c r="N50" s="4">
        <v>177.5</v>
      </c>
      <c r="O50" s="28">
        <f t="shared" si="2"/>
        <v>1869.52</v>
      </c>
    </row>
    <row r="51" spans="1:15" ht="46.5" customHeight="1" x14ac:dyDescent="0.25">
      <c r="A51" s="47">
        <v>34</v>
      </c>
      <c r="B51" s="21" t="s">
        <v>33</v>
      </c>
      <c r="C51" s="38">
        <v>425</v>
      </c>
      <c r="D51" s="38">
        <v>134</v>
      </c>
      <c r="E51" s="38">
        <v>60</v>
      </c>
      <c r="F51" s="38">
        <v>0</v>
      </c>
      <c r="G51" s="38">
        <v>90</v>
      </c>
      <c r="H51" s="38">
        <v>0</v>
      </c>
      <c r="I51" s="38">
        <v>0</v>
      </c>
      <c r="J51" s="38">
        <v>0</v>
      </c>
      <c r="K51" s="38">
        <f t="shared" si="0"/>
        <v>575</v>
      </c>
      <c r="L51" s="38">
        <f t="shared" si="1"/>
        <v>134</v>
      </c>
      <c r="M51" s="38">
        <v>957</v>
      </c>
      <c r="N51" s="4">
        <v>0</v>
      </c>
      <c r="O51" s="28">
        <f t="shared" si="2"/>
        <v>1666</v>
      </c>
    </row>
    <row r="52" spans="1:15" s="15" customFormat="1" ht="24.95" customHeight="1" x14ac:dyDescent="0.25">
      <c r="A52" s="11"/>
      <c r="B52" s="12" t="s">
        <v>32</v>
      </c>
      <c r="C52" s="13">
        <f t="shared" ref="C52:O52" si="13">C51+C50</f>
        <v>787.31999999999994</v>
      </c>
      <c r="D52" s="13">
        <f t="shared" si="13"/>
        <v>184.49</v>
      </c>
      <c r="E52" s="13">
        <f t="shared" si="13"/>
        <v>111</v>
      </c>
      <c r="F52" s="13">
        <f t="shared" si="13"/>
        <v>0</v>
      </c>
      <c r="G52" s="13">
        <f t="shared" si="13"/>
        <v>108</v>
      </c>
      <c r="H52" s="13">
        <f t="shared" si="13"/>
        <v>0</v>
      </c>
      <c r="I52" s="13">
        <f t="shared" si="13"/>
        <v>57</v>
      </c>
      <c r="J52" s="13">
        <f t="shared" si="13"/>
        <v>0</v>
      </c>
      <c r="K52" s="13">
        <f t="shared" si="13"/>
        <v>1063.32</v>
      </c>
      <c r="L52" s="13">
        <f t="shared" si="13"/>
        <v>184.49</v>
      </c>
      <c r="M52" s="13">
        <f t="shared" si="13"/>
        <v>2110.21</v>
      </c>
      <c r="N52" s="14">
        <f t="shared" si="13"/>
        <v>177.5</v>
      </c>
      <c r="O52" s="13">
        <f t="shared" si="13"/>
        <v>3535.52</v>
      </c>
    </row>
    <row r="53" spans="1:15" ht="24.95" customHeight="1" x14ac:dyDescent="0.25">
      <c r="A53" s="47">
        <v>35</v>
      </c>
      <c r="B53" s="31" t="s">
        <v>34</v>
      </c>
      <c r="C53" s="38">
        <v>670</v>
      </c>
      <c r="D53" s="38">
        <v>265</v>
      </c>
      <c r="E53" s="38">
        <v>0</v>
      </c>
      <c r="F53" s="38">
        <v>0</v>
      </c>
      <c r="G53" s="38">
        <v>65.5</v>
      </c>
      <c r="H53" s="38">
        <v>0</v>
      </c>
      <c r="I53" s="38">
        <v>169</v>
      </c>
      <c r="J53" s="38">
        <v>20</v>
      </c>
      <c r="K53" s="38">
        <f t="shared" si="0"/>
        <v>904.5</v>
      </c>
      <c r="L53" s="38">
        <f t="shared" si="1"/>
        <v>285</v>
      </c>
      <c r="M53" s="38">
        <v>727.8</v>
      </c>
      <c r="N53" s="4">
        <v>229.45</v>
      </c>
      <c r="O53" s="28">
        <f t="shared" si="2"/>
        <v>2146.75</v>
      </c>
    </row>
    <row r="54" spans="1:15" ht="24.95" customHeight="1" x14ac:dyDescent="0.25">
      <c r="A54" s="47">
        <v>36</v>
      </c>
      <c r="B54" s="31" t="s">
        <v>35</v>
      </c>
      <c r="C54" s="38">
        <v>200</v>
      </c>
      <c r="D54" s="38">
        <v>23</v>
      </c>
      <c r="E54" s="38">
        <v>30</v>
      </c>
      <c r="F54" s="38">
        <v>0</v>
      </c>
      <c r="G54" s="38">
        <v>62</v>
      </c>
      <c r="H54" s="38">
        <v>0</v>
      </c>
      <c r="I54" s="38">
        <v>0</v>
      </c>
      <c r="J54" s="38">
        <v>0</v>
      </c>
      <c r="K54" s="38">
        <f t="shared" si="0"/>
        <v>292</v>
      </c>
      <c r="L54" s="38">
        <f t="shared" si="1"/>
        <v>23</v>
      </c>
      <c r="M54" s="38">
        <v>918.38</v>
      </c>
      <c r="N54" s="4">
        <v>0</v>
      </c>
      <c r="O54" s="28">
        <f t="shared" si="2"/>
        <v>1233.3800000000001</v>
      </c>
    </row>
    <row r="55" spans="1:15" s="15" customFormat="1" ht="24.95" customHeight="1" x14ac:dyDescent="0.25">
      <c r="A55" s="11"/>
      <c r="B55" s="12" t="s">
        <v>34</v>
      </c>
      <c r="C55" s="14">
        <f t="shared" ref="C55:O55" si="14">+C54+C53</f>
        <v>870</v>
      </c>
      <c r="D55" s="14">
        <f t="shared" si="14"/>
        <v>288</v>
      </c>
      <c r="E55" s="14">
        <f t="shared" si="14"/>
        <v>30</v>
      </c>
      <c r="F55" s="14">
        <f t="shared" si="14"/>
        <v>0</v>
      </c>
      <c r="G55" s="14">
        <f t="shared" si="14"/>
        <v>127.5</v>
      </c>
      <c r="H55" s="14">
        <f t="shared" si="14"/>
        <v>0</v>
      </c>
      <c r="I55" s="14">
        <f t="shared" si="14"/>
        <v>169</v>
      </c>
      <c r="J55" s="14">
        <f t="shared" si="14"/>
        <v>20</v>
      </c>
      <c r="K55" s="14">
        <f t="shared" si="14"/>
        <v>1196.5</v>
      </c>
      <c r="L55" s="14">
        <f t="shared" si="14"/>
        <v>308</v>
      </c>
      <c r="M55" s="14">
        <f t="shared" si="14"/>
        <v>1646.1799999999998</v>
      </c>
      <c r="N55" s="14">
        <f t="shared" si="14"/>
        <v>229.45</v>
      </c>
      <c r="O55" s="13">
        <f t="shared" si="14"/>
        <v>3380.13</v>
      </c>
    </row>
    <row r="56" spans="1:15" ht="24.95" customHeight="1" x14ac:dyDescent="0.25">
      <c r="A56" s="47">
        <v>37</v>
      </c>
      <c r="B56" s="21" t="s">
        <v>36</v>
      </c>
      <c r="C56" s="38">
        <v>810</v>
      </c>
      <c r="D56" s="38">
        <v>368</v>
      </c>
      <c r="E56" s="38">
        <v>65</v>
      </c>
      <c r="F56" s="38">
        <v>0</v>
      </c>
      <c r="G56" s="38">
        <v>0</v>
      </c>
      <c r="H56" s="38">
        <v>0</v>
      </c>
      <c r="I56" s="38">
        <v>60</v>
      </c>
      <c r="J56" s="38">
        <v>40</v>
      </c>
      <c r="K56" s="38">
        <f t="shared" si="0"/>
        <v>935</v>
      </c>
      <c r="L56" s="38">
        <f t="shared" si="1"/>
        <v>408</v>
      </c>
      <c r="M56" s="38">
        <v>1262.24</v>
      </c>
      <c r="N56" s="4">
        <v>114.28</v>
      </c>
      <c r="O56" s="28">
        <f t="shared" si="2"/>
        <v>2719.52</v>
      </c>
    </row>
    <row r="57" spans="1:15" ht="38.25" customHeight="1" x14ac:dyDescent="0.25">
      <c r="A57" s="47">
        <v>38</v>
      </c>
      <c r="B57" s="21" t="s">
        <v>37</v>
      </c>
      <c r="C57" s="38">
        <v>150</v>
      </c>
      <c r="D57" s="38">
        <v>10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f t="shared" si="0"/>
        <v>150</v>
      </c>
      <c r="L57" s="38">
        <f t="shared" si="1"/>
        <v>10</v>
      </c>
      <c r="M57" s="38">
        <v>0</v>
      </c>
      <c r="N57" s="4">
        <v>0</v>
      </c>
      <c r="O57" s="28">
        <f t="shared" si="2"/>
        <v>160</v>
      </c>
    </row>
    <row r="58" spans="1:15" ht="24.95" customHeight="1" x14ac:dyDescent="0.25">
      <c r="A58" s="47">
        <v>39</v>
      </c>
      <c r="B58" s="21" t="s">
        <v>38</v>
      </c>
      <c r="C58" s="38">
        <v>300</v>
      </c>
      <c r="D58" s="38">
        <v>168</v>
      </c>
      <c r="E58" s="38">
        <v>143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f t="shared" si="0"/>
        <v>443</v>
      </c>
      <c r="L58" s="38">
        <f t="shared" si="1"/>
        <v>168</v>
      </c>
      <c r="M58" s="38">
        <v>0</v>
      </c>
      <c r="N58" s="4">
        <v>0</v>
      </c>
      <c r="O58" s="28">
        <f t="shared" si="2"/>
        <v>611</v>
      </c>
    </row>
    <row r="59" spans="1:15" s="15" customFormat="1" ht="24.95" customHeight="1" x14ac:dyDescent="0.25">
      <c r="A59" s="11"/>
      <c r="B59" s="12" t="s">
        <v>39</v>
      </c>
      <c r="C59" s="14">
        <f t="shared" ref="C59:O59" si="15">+C58+C57+C56</f>
        <v>1260</v>
      </c>
      <c r="D59" s="14">
        <f t="shared" si="15"/>
        <v>546</v>
      </c>
      <c r="E59" s="14">
        <f t="shared" si="15"/>
        <v>208</v>
      </c>
      <c r="F59" s="14">
        <f t="shared" si="15"/>
        <v>0</v>
      </c>
      <c r="G59" s="14">
        <f t="shared" si="15"/>
        <v>0</v>
      </c>
      <c r="H59" s="14">
        <f t="shared" si="15"/>
        <v>0</v>
      </c>
      <c r="I59" s="14">
        <f t="shared" si="15"/>
        <v>60</v>
      </c>
      <c r="J59" s="14">
        <f t="shared" si="15"/>
        <v>40</v>
      </c>
      <c r="K59" s="14">
        <f t="shared" si="15"/>
        <v>1528</v>
      </c>
      <c r="L59" s="14">
        <f t="shared" si="15"/>
        <v>586</v>
      </c>
      <c r="M59" s="14">
        <f t="shared" si="15"/>
        <v>1262.24</v>
      </c>
      <c r="N59" s="14">
        <f t="shared" si="15"/>
        <v>114.28</v>
      </c>
      <c r="O59" s="13">
        <f t="shared" si="15"/>
        <v>3490.52</v>
      </c>
    </row>
    <row r="60" spans="1:15" ht="24.95" customHeight="1" x14ac:dyDescent="0.25">
      <c r="A60" s="47">
        <v>40</v>
      </c>
      <c r="B60" s="31" t="s">
        <v>40</v>
      </c>
      <c r="C60" s="38">
        <v>500</v>
      </c>
      <c r="D60" s="38">
        <v>124.60858</v>
      </c>
      <c r="E60" s="38">
        <v>30</v>
      </c>
      <c r="F60" s="38">
        <v>80</v>
      </c>
      <c r="G60" s="38">
        <v>33</v>
      </c>
      <c r="H60" s="38">
        <v>10</v>
      </c>
      <c r="I60" s="38">
        <v>59</v>
      </c>
      <c r="J60" s="38">
        <v>60</v>
      </c>
      <c r="K60" s="38">
        <f t="shared" si="0"/>
        <v>622</v>
      </c>
      <c r="L60" s="38">
        <f t="shared" si="1"/>
        <v>274.60858000000002</v>
      </c>
      <c r="M60" s="38">
        <v>1101.73</v>
      </c>
      <c r="N60" s="4">
        <v>55.33</v>
      </c>
      <c r="O60" s="28">
        <f t="shared" si="2"/>
        <v>2053.66858</v>
      </c>
    </row>
    <row r="61" spans="1:15" ht="24.95" customHeight="1" x14ac:dyDescent="0.25">
      <c r="A61" s="47">
        <v>41</v>
      </c>
      <c r="B61" s="31" t="s">
        <v>41</v>
      </c>
      <c r="C61" s="38">
        <v>256</v>
      </c>
      <c r="D61" s="38">
        <v>0</v>
      </c>
      <c r="E61" s="38">
        <v>106</v>
      </c>
      <c r="F61" s="38">
        <v>0</v>
      </c>
      <c r="G61" s="38">
        <v>30</v>
      </c>
      <c r="H61" s="38">
        <v>0</v>
      </c>
      <c r="I61" s="38">
        <v>0</v>
      </c>
      <c r="J61" s="38">
        <v>0</v>
      </c>
      <c r="K61" s="38">
        <f t="shared" si="0"/>
        <v>392</v>
      </c>
      <c r="L61" s="38">
        <f t="shared" si="1"/>
        <v>0</v>
      </c>
      <c r="M61" s="38">
        <v>873.4799999999999</v>
      </c>
      <c r="N61" s="4">
        <v>0</v>
      </c>
      <c r="O61" s="28">
        <f t="shared" si="2"/>
        <v>1265.48</v>
      </c>
    </row>
    <row r="62" spans="1:15" s="15" customFormat="1" ht="24.95" customHeight="1" x14ac:dyDescent="0.25">
      <c r="A62" s="11"/>
      <c r="B62" s="12" t="s">
        <v>40</v>
      </c>
      <c r="C62" s="14">
        <f t="shared" ref="C62:O62" si="16">+C61+C60</f>
        <v>756</v>
      </c>
      <c r="D62" s="14">
        <f t="shared" si="16"/>
        <v>124.60858</v>
      </c>
      <c r="E62" s="14">
        <f t="shared" si="16"/>
        <v>136</v>
      </c>
      <c r="F62" s="14">
        <f t="shared" si="16"/>
        <v>80</v>
      </c>
      <c r="G62" s="14">
        <f t="shared" si="16"/>
        <v>63</v>
      </c>
      <c r="H62" s="14">
        <f t="shared" si="16"/>
        <v>10</v>
      </c>
      <c r="I62" s="14">
        <f t="shared" si="16"/>
        <v>59</v>
      </c>
      <c r="J62" s="14">
        <f t="shared" si="16"/>
        <v>60</v>
      </c>
      <c r="K62" s="14">
        <f t="shared" si="16"/>
        <v>1014</v>
      </c>
      <c r="L62" s="14">
        <f t="shared" si="16"/>
        <v>274.60858000000002</v>
      </c>
      <c r="M62" s="14">
        <f t="shared" si="16"/>
        <v>1975.21</v>
      </c>
      <c r="N62" s="14">
        <f t="shared" si="16"/>
        <v>55.33</v>
      </c>
      <c r="O62" s="13">
        <f t="shared" si="16"/>
        <v>3319.14858</v>
      </c>
    </row>
    <row r="63" spans="1:15" ht="24.95" customHeight="1" x14ac:dyDescent="0.25">
      <c r="A63" s="47">
        <v>42</v>
      </c>
      <c r="B63" s="31" t="s">
        <v>42</v>
      </c>
      <c r="C63" s="38">
        <v>401</v>
      </c>
      <c r="D63" s="38">
        <v>33</v>
      </c>
      <c r="E63" s="38">
        <v>20</v>
      </c>
      <c r="F63" s="38">
        <v>0</v>
      </c>
      <c r="G63" s="38">
        <v>2</v>
      </c>
      <c r="H63" s="38">
        <v>11</v>
      </c>
      <c r="I63" s="38">
        <v>39.6</v>
      </c>
      <c r="J63" s="38">
        <v>17</v>
      </c>
      <c r="K63" s="38">
        <f t="shared" si="0"/>
        <v>462.6</v>
      </c>
      <c r="L63" s="38">
        <f t="shared" si="1"/>
        <v>61</v>
      </c>
      <c r="M63" s="38">
        <v>2183.4</v>
      </c>
      <c r="N63" s="4">
        <v>252</v>
      </c>
      <c r="O63" s="28">
        <f t="shared" si="2"/>
        <v>2959</v>
      </c>
    </row>
    <row r="64" spans="1:15" ht="24.95" customHeight="1" x14ac:dyDescent="0.25">
      <c r="A64" s="47">
        <v>43</v>
      </c>
      <c r="B64" s="21" t="s">
        <v>43</v>
      </c>
      <c r="C64" s="38">
        <v>412.4</v>
      </c>
      <c r="D64" s="38">
        <v>86.9</v>
      </c>
      <c r="E64" s="38">
        <v>67.599999999999994</v>
      </c>
      <c r="F64" s="38">
        <v>0</v>
      </c>
      <c r="G64" s="38">
        <v>20</v>
      </c>
      <c r="H64" s="38">
        <v>8</v>
      </c>
      <c r="I64" s="38">
        <v>35</v>
      </c>
      <c r="J64" s="38">
        <v>0</v>
      </c>
      <c r="K64" s="38">
        <f t="shared" si="0"/>
        <v>535</v>
      </c>
      <c r="L64" s="38">
        <f t="shared" si="1"/>
        <v>94.9</v>
      </c>
      <c r="M64" s="38">
        <v>3233.26</v>
      </c>
      <c r="N64" s="4">
        <v>0</v>
      </c>
      <c r="O64" s="28">
        <f t="shared" si="2"/>
        <v>3863.1600000000003</v>
      </c>
    </row>
    <row r="65" spans="1:15" ht="24.95" customHeight="1" x14ac:dyDescent="0.25">
      <c r="A65" s="47">
        <v>44</v>
      </c>
      <c r="B65" s="21" t="s">
        <v>236</v>
      </c>
      <c r="C65" s="38">
        <v>200</v>
      </c>
      <c r="D65" s="38">
        <v>78</v>
      </c>
      <c r="E65" s="38">
        <v>50</v>
      </c>
      <c r="F65" s="38">
        <v>0</v>
      </c>
      <c r="G65" s="38">
        <v>19</v>
      </c>
      <c r="H65" s="38">
        <v>6</v>
      </c>
      <c r="I65" s="38">
        <v>14</v>
      </c>
      <c r="J65" s="38">
        <v>0</v>
      </c>
      <c r="K65" s="38">
        <f t="shared" si="0"/>
        <v>283</v>
      </c>
      <c r="L65" s="38">
        <f t="shared" si="1"/>
        <v>84</v>
      </c>
      <c r="M65" s="38">
        <v>0</v>
      </c>
      <c r="N65" s="4">
        <v>0</v>
      </c>
      <c r="O65" s="28">
        <f t="shared" si="2"/>
        <v>367</v>
      </c>
    </row>
    <row r="66" spans="1:15" ht="24.95" customHeight="1" x14ac:dyDescent="0.25">
      <c r="A66" s="47">
        <v>45</v>
      </c>
      <c r="B66" s="21" t="s">
        <v>237</v>
      </c>
      <c r="C66" s="38">
        <v>1017</v>
      </c>
      <c r="D66" s="38">
        <v>6956</v>
      </c>
      <c r="E66" s="38">
        <v>0</v>
      </c>
      <c r="F66" s="38">
        <v>0</v>
      </c>
      <c r="G66" s="38">
        <v>120</v>
      </c>
      <c r="H66" s="38">
        <v>368</v>
      </c>
      <c r="I66" s="38">
        <v>618.9</v>
      </c>
      <c r="J66" s="38">
        <v>243.50000000000011</v>
      </c>
      <c r="K66" s="38">
        <f t="shared" si="0"/>
        <v>1755.9</v>
      </c>
      <c r="L66" s="38">
        <f t="shared" si="1"/>
        <v>7567.5</v>
      </c>
      <c r="M66" s="38">
        <v>0</v>
      </c>
      <c r="N66" s="4">
        <v>0</v>
      </c>
      <c r="O66" s="28">
        <f t="shared" si="2"/>
        <v>9323.4</v>
      </c>
    </row>
    <row r="67" spans="1:15" s="15" customFormat="1" ht="24.95" customHeight="1" x14ac:dyDescent="0.25">
      <c r="A67" s="11"/>
      <c r="B67" s="12" t="s">
        <v>42</v>
      </c>
      <c r="C67" s="14">
        <f t="shared" ref="C67:O67" si="17">+C66+C65+C64+C63</f>
        <v>2030.4</v>
      </c>
      <c r="D67" s="14">
        <f t="shared" si="17"/>
        <v>7153.9</v>
      </c>
      <c r="E67" s="14">
        <f t="shared" si="17"/>
        <v>137.6</v>
      </c>
      <c r="F67" s="14">
        <f t="shared" si="17"/>
        <v>0</v>
      </c>
      <c r="G67" s="14">
        <f t="shared" si="17"/>
        <v>161</v>
      </c>
      <c r="H67" s="14">
        <f t="shared" si="17"/>
        <v>393</v>
      </c>
      <c r="I67" s="14">
        <f t="shared" si="17"/>
        <v>707.5</v>
      </c>
      <c r="J67" s="14">
        <f t="shared" si="17"/>
        <v>260.50000000000011</v>
      </c>
      <c r="K67" s="14">
        <f t="shared" si="17"/>
        <v>3036.5</v>
      </c>
      <c r="L67" s="14">
        <f t="shared" si="17"/>
        <v>7807.4</v>
      </c>
      <c r="M67" s="14">
        <f t="shared" si="17"/>
        <v>5416.66</v>
      </c>
      <c r="N67" s="14">
        <f t="shared" si="17"/>
        <v>252</v>
      </c>
      <c r="O67" s="13">
        <f t="shared" si="17"/>
        <v>16512.559999999998</v>
      </c>
    </row>
    <row r="68" spans="1:15" ht="24.95" customHeight="1" x14ac:dyDescent="0.25">
      <c r="A68" s="47">
        <v>46</v>
      </c>
      <c r="B68" s="31" t="s">
        <v>208</v>
      </c>
      <c r="C68" s="38">
        <v>529</v>
      </c>
      <c r="D68" s="38">
        <v>140</v>
      </c>
      <c r="E68" s="38">
        <v>50</v>
      </c>
      <c r="F68" s="38">
        <v>0</v>
      </c>
      <c r="G68" s="38">
        <v>16</v>
      </c>
      <c r="H68" s="38">
        <v>9.8000000000000007</v>
      </c>
      <c r="I68" s="38">
        <v>43</v>
      </c>
      <c r="J68" s="38">
        <v>37</v>
      </c>
      <c r="K68" s="38">
        <f t="shared" si="0"/>
        <v>638</v>
      </c>
      <c r="L68" s="38">
        <f t="shared" si="1"/>
        <v>186.8</v>
      </c>
      <c r="M68" s="38">
        <v>1238.4100000000001</v>
      </c>
      <c r="N68" s="4">
        <v>164.9</v>
      </c>
      <c r="O68" s="28">
        <f t="shared" si="2"/>
        <v>2228.11</v>
      </c>
    </row>
    <row r="69" spans="1:15" ht="24.95" customHeight="1" x14ac:dyDescent="0.25">
      <c r="A69" s="47">
        <v>47</v>
      </c>
      <c r="B69" s="31" t="s">
        <v>45</v>
      </c>
      <c r="C69" s="38">
        <v>166</v>
      </c>
      <c r="D69" s="38">
        <v>8</v>
      </c>
      <c r="E69" s="38">
        <v>30</v>
      </c>
      <c r="F69" s="38">
        <v>0</v>
      </c>
      <c r="G69" s="38">
        <v>28</v>
      </c>
      <c r="H69" s="38">
        <v>25</v>
      </c>
      <c r="I69" s="38">
        <v>0</v>
      </c>
      <c r="J69" s="38">
        <v>0</v>
      </c>
      <c r="K69" s="38">
        <f t="shared" si="0"/>
        <v>224</v>
      </c>
      <c r="L69" s="38">
        <f t="shared" si="1"/>
        <v>33</v>
      </c>
      <c r="M69" s="38">
        <v>1185</v>
      </c>
      <c r="N69" s="4">
        <v>0</v>
      </c>
      <c r="O69" s="28">
        <f t="shared" si="2"/>
        <v>1442</v>
      </c>
    </row>
    <row r="70" spans="1:15" s="15" customFormat="1" ht="24.95" customHeight="1" x14ac:dyDescent="0.25">
      <c r="A70" s="11"/>
      <c r="B70" s="12" t="s">
        <v>44</v>
      </c>
      <c r="C70" s="14">
        <f t="shared" ref="C70:O70" si="18">+C69+C68</f>
        <v>695</v>
      </c>
      <c r="D70" s="14">
        <f t="shared" si="18"/>
        <v>148</v>
      </c>
      <c r="E70" s="14">
        <f t="shared" si="18"/>
        <v>80</v>
      </c>
      <c r="F70" s="14">
        <f t="shared" si="18"/>
        <v>0</v>
      </c>
      <c r="G70" s="14">
        <f t="shared" si="18"/>
        <v>44</v>
      </c>
      <c r="H70" s="14">
        <f t="shared" si="18"/>
        <v>34.799999999999997</v>
      </c>
      <c r="I70" s="14">
        <f t="shared" si="18"/>
        <v>43</v>
      </c>
      <c r="J70" s="14">
        <f t="shared" si="18"/>
        <v>37</v>
      </c>
      <c r="K70" s="14">
        <f t="shared" si="18"/>
        <v>862</v>
      </c>
      <c r="L70" s="14">
        <f t="shared" si="18"/>
        <v>219.8</v>
      </c>
      <c r="M70" s="14">
        <f t="shared" si="18"/>
        <v>2423.41</v>
      </c>
      <c r="N70" s="14">
        <f t="shared" si="18"/>
        <v>164.9</v>
      </c>
      <c r="O70" s="13">
        <f t="shared" si="18"/>
        <v>3670.11</v>
      </c>
    </row>
    <row r="71" spans="1:15" ht="24.95" customHeight="1" x14ac:dyDescent="0.25">
      <c r="A71" s="47">
        <v>48</v>
      </c>
      <c r="B71" s="31" t="s">
        <v>46</v>
      </c>
      <c r="C71" s="38">
        <v>451.8</v>
      </c>
      <c r="D71" s="38">
        <v>232</v>
      </c>
      <c r="E71" s="38">
        <v>0</v>
      </c>
      <c r="F71" s="38">
        <v>0</v>
      </c>
      <c r="G71" s="38">
        <v>30</v>
      </c>
      <c r="H71" s="38">
        <v>0</v>
      </c>
      <c r="I71" s="38">
        <v>110</v>
      </c>
      <c r="J71" s="38">
        <v>12</v>
      </c>
      <c r="K71" s="38">
        <f t="shared" si="0"/>
        <v>591.79999999999995</v>
      </c>
      <c r="L71" s="38">
        <f t="shared" si="1"/>
        <v>244</v>
      </c>
      <c r="M71" s="38">
        <v>1688.61528</v>
      </c>
      <c r="N71" s="4">
        <v>197.51000000000002</v>
      </c>
      <c r="O71" s="28">
        <f t="shared" si="2"/>
        <v>2721.9252800000004</v>
      </c>
    </row>
    <row r="72" spans="1:15" ht="24.95" customHeight="1" x14ac:dyDescent="0.25">
      <c r="A72" s="47">
        <v>49</v>
      </c>
      <c r="B72" s="31" t="s">
        <v>47</v>
      </c>
      <c r="C72" s="38">
        <v>446</v>
      </c>
      <c r="D72" s="38">
        <v>0</v>
      </c>
      <c r="E72" s="38">
        <v>33</v>
      </c>
      <c r="F72" s="38">
        <v>0</v>
      </c>
      <c r="G72" s="38">
        <v>61</v>
      </c>
      <c r="H72" s="38">
        <v>0</v>
      </c>
      <c r="I72" s="38">
        <v>0</v>
      </c>
      <c r="J72" s="38">
        <v>0</v>
      </c>
      <c r="K72" s="38">
        <f t="shared" si="0"/>
        <v>540</v>
      </c>
      <c r="L72" s="38">
        <f t="shared" si="1"/>
        <v>0</v>
      </c>
      <c r="M72" s="38">
        <v>330.63</v>
      </c>
      <c r="N72" s="4">
        <v>0</v>
      </c>
      <c r="O72" s="28">
        <f t="shared" si="2"/>
        <v>870.63</v>
      </c>
    </row>
    <row r="73" spans="1:15" s="15" customFormat="1" ht="24.95" customHeight="1" x14ac:dyDescent="0.25">
      <c r="A73" s="11"/>
      <c r="B73" s="12" t="s">
        <v>46</v>
      </c>
      <c r="C73" s="14">
        <f t="shared" ref="C73:O73" si="19">+C72+C71</f>
        <v>897.8</v>
      </c>
      <c r="D73" s="14">
        <f t="shared" si="19"/>
        <v>232</v>
      </c>
      <c r="E73" s="14">
        <f t="shared" si="19"/>
        <v>33</v>
      </c>
      <c r="F73" s="14">
        <f t="shared" si="19"/>
        <v>0</v>
      </c>
      <c r="G73" s="14">
        <f t="shared" si="19"/>
        <v>91</v>
      </c>
      <c r="H73" s="14">
        <f t="shared" si="19"/>
        <v>0</v>
      </c>
      <c r="I73" s="14">
        <f t="shared" si="19"/>
        <v>110</v>
      </c>
      <c r="J73" s="14">
        <f t="shared" si="19"/>
        <v>12</v>
      </c>
      <c r="K73" s="14">
        <f t="shared" si="19"/>
        <v>1131.8</v>
      </c>
      <c r="L73" s="14">
        <f t="shared" si="19"/>
        <v>244</v>
      </c>
      <c r="M73" s="14">
        <f t="shared" si="19"/>
        <v>2019.2452800000001</v>
      </c>
      <c r="N73" s="14">
        <f t="shared" si="19"/>
        <v>197.51000000000002</v>
      </c>
      <c r="O73" s="13">
        <f t="shared" si="19"/>
        <v>3592.5552800000005</v>
      </c>
    </row>
    <row r="74" spans="1:15" ht="24.95" customHeight="1" x14ac:dyDescent="0.25">
      <c r="A74" s="47">
        <v>50</v>
      </c>
      <c r="B74" s="31" t="s">
        <v>48</v>
      </c>
      <c r="C74" s="38">
        <v>516</v>
      </c>
      <c r="D74" s="38">
        <v>970</v>
      </c>
      <c r="E74" s="38">
        <v>78</v>
      </c>
      <c r="F74" s="38">
        <v>0</v>
      </c>
      <c r="G74" s="38">
        <v>15</v>
      </c>
      <c r="H74" s="38">
        <v>0</v>
      </c>
      <c r="I74" s="38">
        <v>60</v>
      </c>
      <c r="J74" s="38">
        <v>10</v>
      </c>
      <c r="K74" s="38">
        <f t="shared" ref="K74:K136" si="20">C74+E74+G74+I74</f>
        <v>669</v>
      </c>
      <c r="L74" s="38">
        <f t="shared" ref="L74:L136" si="21">D74+F74+H74+J74</f>
        <v>980</v>
      </c>
      <c r="M74" s="38">
        <v>1004.0400000000001</v>
      </c>
      <c r="N74" s="4">
        <v>145</v>
      </c>
      <c r="O74" s="28">
        <f t="shared" ref="O74:O136" si="22">SUM(K74:N74)</f>
        <v>2798.04</v>
      </c>
    </row>
    <row r="75" spans="1:15" ht="24.95" customHeight="1" x14ac:dyDescent="0.25">
      <c r="A75" s="47">
        <v>51</v>
      </c>
      <c r="B75" s="31" t="s">
        <v>49</v>
      </c>
      <c r="C75" s="38">
        <v>415</v>
      </c>
      <c r="D75" s="38">
        <v>18</v>
      </c>
      <c r="E75" s="38">
        <v>70</v>
      </c>
      <c r="F75" s="38">
        <v>0</v>
      </c>
      <c r="G75" s="38">
        <v>70</v>
      </c>
      <c r="H75" s="38">
        <v>0</v>
      </c>
      <c r="I75" s="38">
        <v>0</v>
      </c>
      <c r="J75" s="38">
        <v>0</v>
      </c>
      <c r="K75" s="38">
        <f t="shared" si="20"/>
        <v>555</v>
      </c>
      <c r="L75" s="38">
        <f t="shared" si="21"/>
        <v>18</v>
      </c>
      <c r="M75" s="38">
        <v>2727.69</v>
      </c>
      <c r="N75" s="4">
        <v>55</v>
      </c>
      <c r="O75" s="28">
        <f t="shared" si="22"/>
        <v>3355.69</v>
      </c>
    </row>
    <row r="76" spans="1:15" s="15" customFormat="1" ht="24.95" customHeight="1" x14ac:dyDescent="0.25">
      <c r="A76" s="11"/>
      <c r="B76" s="12" t="s">
        <v>48</v>
      </c>
      <c r="C76" s="14">
        <f t="shared" ref="C76:O76" si="23">+C75+C74</f>
        <v>931</v>
      </c>
      <c r="D76" s="14">
        <f t="shared" si="23"/>
        <v>988</v>
      </c>
      <c r="E76" s="14">
        <f t="shared" si="23"/>
        <v>148</v>
      </c>
      <c r="F76" s="14">
        <f t="shared" si="23"/>
        <v>0</v>
      </c>
      <c r="G76" s="14">
        <f t="shared" si="23"/>
        <v>85</v>
      </c>
      <c r="H76" s="14">
        <f t="shared" si="23"/>
        <v>0</v>
      </c>
      <c r="I76" s="14">
        <f t="shared" si="23"/>
        <v>60</v>
      </c>
      <c r="J76" s="14">
        <f t="shared" si="23"/>
        <v>10</v>
      </c>
      <c r="K76" s="14">
        <f t="shared" si="23"/>
        <v>1224</v>
      </c>
      <c r="L76" s="14">
        <f t="shared" si="23"/>
        <v>998</v>
      </c>
      <c r="M76" s="14">
        <f t="shared" si="23"/>
        <v>3731.73</v>
      </c>
      <c r="N76" s="14">
        <f t="shared" si="23"/>
        <v>200</v>
      </c>
      <c r="O76" s="13">
        <f t="shared" si="23"/>
        <v>6153.73</v>
      </c>
    </row>
    <row r="77" spans="1:15" ht="24.95" customHeight="1" x14ac:dyDescent="0.25">
      <c r="A77" s="47">
        <v>52</v>
      </c>
      <c r="B77" s="31" t="s">
        <v>50</v>
      </c>
      <c r="C77" s="38">
        <v>668</v>
      </c>
      <c r="D77" s="38">
        <v>113</v>
      </c>
      <c r="E77" s="38">
        <v>100</v>
      </c>
      <c r="F77" s="38">
        <v>0</v>
      </c>
      <c r="G77" s="38">
        <v>20.6</v>
      </c>
      <c r="H77" s="38">
        <v>0</v>
      </c>
      <c r="I77" s="38">
        <v>96</v>
      </c>
      <c r="J77" s="38">
        <v>50</v>
      </c>
      <c r="K77" s="38">
        <f t="shared" si="20"/>
        <v>884.6</v>
      </c>
      <c r="L77" s="38">
        <f t="shared" si="21"/>
        <v>163</v>
      </c>
      <c r="M77" s="38">
        <v>2580.9499999999998</v>
      </c>
      <c r="N77" s="4">
        <v>432.75</v>
      </c>
      <c r="O77" s="28">
        <f t="shared" si="22"/>
        <v>4061.2999999999997</v>
      </c>
    </row>
    <row r="78" spans="1:15" ht="41.25" customHeight="1" x14ac:dyDescent="0.25">
      <c r="A78" s="47">
        <v>53</v>
      </c>
      <c r="B78" s="21" t="s">
        <v>51</v>
      </c>
      <c r="C78" s="38">
        <v>265.42</v>
      </c>
      <c r="D78" s="38">
        <v>60.15</v>
      </c>
      <c r="E78" s="38">
        <v>22.5</v>
      </c>
      <c r="F78" s="38">
        <v>20</v>
      </c>
      <c r="G78" s="38">
        <v>32.4</v>
      </c>
      <c r="H78" s="38">
        <v>0</v>
      </c>
      <c r="I78" s="38">
        <v>0</v>
      </c>
      <c r="J78" s="38">
        <v>0</v>
      </c>
      <c r="K78" s="38">
        <f t="shared" si="20"/>
        <v>320.32</v>
      </c>
      <c r="L78" s="38">
        <f t="shared" si="21"/>
        <v>80.150000000000006</v>
      </c>
      <c r="M78" s="38">
        <v>2156.81</v>
      </c>
      <c r="N78" s="4">
        <v>0</v>
      </c>
      <c r="O78" s="28">
        <f t="shared" si="22"/>
        <v>2557.2799999999997</v>
      </c>
    </row>
    <row r="79" spans="1:15" ht="24.95" customHeight="1" x14ac:dyDescent="0.25">
      <c r="A79" s="47">
        <v>55</v>
      </c>
      <c r="B79" s="31" t="s">
        <v>52</v>
      </c>
      <c r="C79" s="38">
        <v>82</v>
      </c>
      <c r="D79" s="38">
        <v>62.6</v>
      </c>
      <c r="E79" s="38">
        <v>16</v>
      </c>
      <c r="F79" s="38">
        <v>0</v>
      </c>
      <c r="G79" s="38">
        <v>18</v>
      </c>
      <c r="H79" s="38">
        <v>0</v>
      </c>
      <c r="I79" s="38">
        <v>0</v>
      </c>
      <c r="J79" s="38">
        <v>0</v>
      </c>
      <c r="K79" s="38">
        <f t="shared" si="20"/>
        <v>116</v>
      </c>
      <c r="L79" s="38">
        <f t="shared" si="21"/>
        <v>62.6</v>
      </c>
      <c r="M79" s="38">
        <v>688.0200000000001</v>
      </c>
      <c r="N79" s="4">
        <v>0</v>
      </c>
      <c r="O79" s="28">
        <f t="shared" si="22"/>
        <v>866.62000000000012</v>
      </c>
    </row>
    <row r="80" spans="1:15" s="15" customFormat="1" ht="24.95" customHeight="1" x14ac:dyDescent="0.25">
      <c r="A80" s="11"/>
      <c r="B80" s="12" t="s">
        <v>50</v>
      </c>
      <c r="C80" s="14">
        <f t="shared" ref="C80:O80" si="24">+C79+C78+C77</f>
        <v>1015.4200000000001</v>
      </c>
      <c r="D80" s="14">
        <f t="shared" si="24"/>
        <v>235.75</v>
      </c>
      <c r="E80" s="14">
        <f t="shared" si="24"/>
        <v>138.5</v>
      </c>
      <c r="F80" s="14">
        <f t="shared" si="24"/>
        <v>20</v>
      </c>
      <c r="G80" s="14">
        <f t="shared" si="24"/>
        <v>71</v>
      </c>
      <c r="H80" s="14">
        <f t="shared" si="24"/>
        <v>0</v>
      </c>
      <c r="I80" s="14">
        <f t="shared" si="24"/>
        <v>96</v>
      </c>
      <c r="J80" s="14">
        <f t="shared" si="24"/>
        <v>50</v>
      </c>
      <c r="K80" s="14">
        <f t="shared" si="24"/>
        <v>1320.92</v>
      </c>
      <c r="L80" s="14">
        <f t="shared" si="24"/>
        <v>305.75</v>
      </c>
      <c r="M80" s="14">
        <f t="shared" si="24"/>
        <v>5425.78</v>
      </c>
      <c r="N80" s="14">
        <f t="shared" si="24"/>
        <v>432.75</v>
      </c>
      <c r="O80" s="13">
        <f t="shared" si="24"/>
        <v>7485.1999999999989</v>
      </c>
    </row>
    <row r="81" spans="1:15" ht="24.95" customHeight="1" x14ac:dyDescent="0.25">
      <c r="A81" s="47">
        <v>56</v>
      </c>
      <c r="B81" s="31" t="s">
        <v>53</v>
      </c>
      <c r="C81" s="38">
        <v>1010.7</v>
      </c>
      <c r="D81" s="38">
        <v>174</v>
      </c>
      <c r="E81" s="38">
        <v>48</v>
      </c>
      <c r="F81" s="38">
        <v>0</v>
      </c>
      <c r="G81" s="38">
        <v>52</v>
      </c>
      <c r="H81" s="38">
        <v>0</v>
      </c>
      <c r="I81" s="38">
        <v>200</v>
      </c>
      <c r="J81" s="38">
        <v>65</v>
      </c>
      <c r="K81" s="38">
        <f t="shared" si="20"/>
        <v>1310.7</v>
      </c>
      <c r="L81" s="38">
        <f t="shared" si="21"/>
        <v>239</v>
      </c>
      <c r="M81" s="38">
        <v>3353.91</v>
      </c>
      <c r="N81" s="4">
        <v>628.91</v>
      </c>
      <c r="O81" s="28">
        <f t="shared" si="22"/>
        <v>5532.5199999999995</v>
      </c>
    </row>
    <row r="82" spans="1:15" ht="24.95" customHeight="1" x14ac:dyDescent="0.25">
      <c r="A82" s="47">
        <v>57</v>
      </c>
      <c r="B82" s="31" t="s">
        <v>54</v>
      </c>
      <c r="C82" s="38">
        <v>699.5</v>
      </c>
      <c r="D82" s="38">
        <v>0</v>
      </c>
      <c r="E82" s="38">
        <v>158</v>
      </c>
      <c r="F82" s="38">
        <v>0</v>
      </c>
      <c r="G82" s="38">
        <v>79</v>
      </c>
      <c r="H82" s="38">
        <v>0</v>
      </c>
      <c r="I82" s="38">
        <v>0</v>
      </c>
      <c r="J82" s="38">
        <v>0</v>
      </c>
      <c r="K82" s="38">
        <f t="shared" si="20"/>
        <v>936.5</v>
      </c>
      <c r="L82" s="38">
        <f t="shared" si="21"/>
        <v>0</v>
      </c>
      <c r="M82" s="38">
        <v>3333.54</v>
      </c>
      <c r="N82" s="4">
        <v>0</v>
      </c>
      <c r="O82" s="28">
        <f t="shared" si="22"/>
        <v>4270.04</v>
      </c>
    </row>
    <row r="83" spans="1:15" ht="24.95" customHeight="1" x14ac:dyDescent="0.25">
      <c r="A83" s="47">
        <v>58</v>
      </c>
      <c r="B83" s="31" t="s">
        <v>206</v>
      </c>
      <c r="C83" s="38">
        <v>723.3</v>
      </c>
      <c r="D83" s="38">
        <v>129.39999999999998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f t="shared" si="20"/>
        <v>723.3</v>
      </c>
      <c r="L83" s="38">
        <f t="shared" si="21"/>
        <v>129.39999999999998</v>
      </c>
      <c r="M83" s="38">
        <v>0</v>
      </c>
      <c r="N83" s="4">
        <v>0</v>
      </c>
      <c r="O83" s="28">
        <f t="shared" si="22"/>
        <v>852.69999999999993</v>
      </c>
    </row>
    <row r="84" spans="1:15" s="15" customFormat="1" ht="24.95" customHeight="1" x14ac:dyDescent="0.25">
      <c r="A84" s="11"/>
      <c r="B84" s="12" t="s">
        <v>53</v>
      </c>
      <c r="C84" s="14">
        <f t="shared" ref="C84:O84" si="25">+C83+C82+C81</f>
        <v>2433.5</v>
      </c>
      <c r="D84" s="14">
        <f t="shared" si="25"/>
        <v>303.39999999999998</v>
      </c>
      <c r="E84" s="14">
        <f t="shared" si="25"/>
        <v>206</v>
      </c>
      <c r="F84" s="14">
        <f t="shared" si="25"/>
        <v>0</v>
      </c>
      <c r="G84" s="14">
        <f t="shared" si="25"/>
        <v>131</v>
      </c>
      <c r="H84" s="14">
        <f t="shared" si="25"/>
        <v>0</v>
      </c>
      <c r="I84" s="14">
        <f t="shared" si="25"/>
        <v>200</v>
      </c>
      <c r="J84" s="14">
        <f t="shared" si="25"/>
        <v>65</v>
      </c>
      <c r="K84" s="14">
        <f t="shared" si="25"/>
        <v>2970.5</v>
      </c>
      <c r="L84" s="14">
        <f t="shared" si="25"/>
        <v>368.4</v>
      </c>
      <c r="M84" s="14">
        <f t="shared" si="25"/>
        <v>6687.45</v>
      </c>
      <c r="N84" s="14">
        <f t="shared" si="25"/>
        <v>628.91</v>
      </c>
      <c r="O84" s="13">
        <f t="shared" si="25"/>
        <v>10655.259999999998</v>
      </c>
    </row>
    <row r="85" spans="1:15" ht="24.95" customHeight="1" x14ac:dyDescent="0.25">
      <c r="A85" s="47">
        <v>59</v>
      </c>
      <c r="B85" s="31" t="s">
        <v>55</v>
      </c>
      <c r="C85" s="38">
        <v>755.54</v>
      </c>
      <c r="D85" s="38">
        <v>210</v>
      </c>
      <c r="E85" s="38">
        <v>125</v>
      </c>
      <c r="F85" s="38">
        <v>0</v>
      </c>
      <c r="G85" s="38">
        <v>10</v>
      </c>
      <c r="H85" s="38">
        <v>0</v>
      </c>
      <c r="I85" s="38">
        <v>40</v>
      </c>
      <c r="J85" s="38">
        <v>16</v>
      </c>
      <c r="K85" s="38">
        <f t="shared" si="20"/>
        <v>930.54</v>
      </c>
      <c r="L85" s="38">
        <f t="shared" si="21"/>
        <v>226</v>
      </c>
      <c r="M85" s="38">
        <v>2431</v>
      </c>
      <c r="N85" s="4">
        <v>383.17</v>
      </c>
      <c r="O85" s="28">
        <f t="shared" si="22"/>
        <v>3970.71</v>
      </c>
    </row>
    <row r="86" spans="1:15" ht="24.95" customHeight="1" x14ac:dyDescent="0.25">
      <c r="A86" s="47">
        <v>60</v>
      </c>
      <c r="B86" s="31" t="s">
        <v>56</v>
      </c>
      <c r="C86" s="38">
        <v>225</v>
      </c>
      <c r="D86" s="38">
        <v>14</v>
      </c>
      <c r="E86" s="38">
        <v>40</v>
      </c>
      <c r="F86" s="38">
        <v>0</v>
      </c>
      <c r="G86" s="38">
        <v>20</v>
      </c>
      <c r="H86" s="38">
        <v>0</v>
      </c>
      <c r="I86" s="38">
        <v>26</v>
      </c>
      <c r="J86" s="38">
        <v>0</v>
      </c>
      <c r="K86" s="38">
        <f t="shared" si="20"/>
        <v>311</v>
      </c>
      <c r="L86" s="38">
        <f t="shared" si="21"/>
        <v>14</v>
      </c>
      <c r="M86" s="38">
        <v>1423.1700000000003</v>
      </c>
      <c r="N86" s="4">
        <v>0</v>
      </c>
      <c r="O86" s="28">
        <f t="shared" si="22"/>
        <v>1748.1700000000003</v>
      </c>
    </row>
    <row r="87" spans="1:15" s="15" customFormat="1" ht="24.95" customHeight="1" x14ac:dyDescent="0.25">
      <c r="A87" s="11"/>
      <c r="B87" s="12" t="s">
        <v>55</v>
      </c>
      <c r="C87" s="14">
        <f t="shared" ref="C87:O87" si="26">+C86+C85</f>
        <v>980.54</v>
      </c>
      <c r="D87" s="14">
        <f t="shared" si="26"/>
        <v>224</v>
      </c>
      <c r="E87" s="14">
        <f t="shared" si="26"/>
        <v>165</v>
      </c>
      <c r="F87" s="14">
        <f t="shared" si="26"/>
        <v>0</v>
      </c>
      <c r="G87" s="14">
        <f t="shared" si="26"/>
        <v>30</v>
      </c>
      <c r="H87" s="14">
        <f t="shared" si="26"/>
        <v>0</v>
      </c>
      <c r="I87" s="14">
        <f t="shared" si="26"/>
        <v>66</v>
      </c>
      <c r="J87" s="14">
        <f t="shared" si="26"/>
        <v>16</v>
      </c>
      <c r="K87" s="14">
        <f t="shared" si="26"/>
        <v>1241.54</v>
      </c>
      <c r="L87" s="14">
        <f t="shared" si="26"/>
        <v>240</v>
      </c>
      <c r="M87" s="14">
        <f t="shared" si="26"/>
        <v>3854.17</v>
      </c>
      <c r="N87" s="14">
        <f t="shared" si="26"/>
        <v>383.17</v>
      </c>
      <c r="O87" s="13">
        <f t="shared" si="26"/>
        <v>5718.88</v>
      </c>
    </row>
    <row r="88" spans="1:15" ht="24.95" customHeight="1" x14ac:dyDescent="0.25">
      <c r="A88" s="47">
        <v>61</v>
      </c>
      <c r="B88" s="31" t="s">
        <v>57</v>
      </c>
      <c r="C88" s="38">
        <v>571</v>
      </c>
      <c r="D88" s="38">
        <v>227</v>
      </c>
      <c r="E88" s="38">
        <v>0</v>
      </c>
      <c r="F88" s="38">
        <v>0</v>
      </c>
      <c r="G88" s="38">
        <v>0</v>
      </c>
      <c r="H88" s="38">
        <v>0</v>
      </c>
      <c r="I88" s="38">
        <v>60</v>
      </c>
      <c r="J88" s="38">
        <v>0</v>
      </c>
      <c r="K88" s="38">
        <f t="shared" si="20"/>
        <v>631</v>
      </c>
      <c r="L88" s="38">
        <f t="shared" si="21"/>
        <v>227</v>
      </c>
      <c r="M88" s="38">
        <v>722.79000000000008</v>
      </c>
      <c r="N88" s="4">
        <v>0</v>
      </c>
      <c r="O88" s="28">
        <f t="shared" si="22"/>
        <v>1580.79</v>
      </c>
    </row>
    <row r="89" spans="1:15" ht="45.75" customHeight="1" x14ac:dyDescent="0.25">
      <c r="A89" s="47">
        <v>62</v>
      </c>
      <c r="B89" s="21" t="s">
        <v>58</v>
      </c>
      <c r="C89" s="38">
        <v>1026.5</v>
      </c>
      <c r="D89" s="38">
        <v>90</v>
      </c>
      <c r="E89" s="38">
        <v>386</v>
      </c>
      <c r="F89" s="38">
        <v>0</v>
      </c>
      <c r="G89" s="38">
        <v>214.5</v>
      </c>
      <c r="H89" s="38">
        <v>0</v>
      </c>
      <c r="I89" s="38">
        <v>0</v>
      </c>
      <c r="J89" s="38">
        <v>0</v>
      </c>
      <c r="K89" s="38">
        <f t="shared" si="20"/>
        <v>1627</v>
      </c>
      <c r="L89" s="38">
        <f t="shared" si="21"/>
        <v>90</v>
      </c>
      <c r="M89" s="38">
        <v>3187.63</v>
      </c>
      <c r="N89" s="4">
        <v>0</v>
      </c>
      <c r="O89" s="28">
        <f t="shared" si="22"/>
        <v>4904.63</v>
      </c>
    </row>
    <row r="90" spans="1:15" s="15" customFormat="1" ht="24.95" customHeight="1" x14ac:dyDescent="0.25">
      <c r="A90" s="11"/>
      <c r="B90" s="12" t="s">
        <v>57</v>
      </c>
      <c r="C90" s="14">
        <f t="shared" ref="C90:O90" si="27">+C89+C88</f>
        <v>1597.5</v>
      </c>
      <c r="D90" s="14">
        <f t="shared" si="27"/>
        <v>317</v>
      </c>
      <c r="E90" s="14">
        <f t="shared" si="27"/>
        <v>386</v>
      </c>
      <c r="F90" s="14">
        <f t="shared" si="27"/>
        <v>0</v>
      </c>
      <c r="G90" s="14">
        <f t="shared" si="27"/>
        <v>214.5</v>
      </c>
      <c r="H90" s="14">
        <f t="shared" si="27"/>
        <v>0</v>
      </c>
      <c r="I90" s="14">
        <f t="shared" si="27"/>
        <v>60</v>
      </c>
      <c r="J90" s="14">
        <f t="shared" si="27"/>
        <v>0</v>
      </c>
      <c r="K90" s="14">
        <f t="shared" si="27"/>
        <v>2258</v>
      </c>
      <c r="L90" s="14">
        <f t="shared" si="27"/>
        <v>317</v>
      </c>
      <c r="M90" s="14">
        <f t="shared" si="27"/>
        <v>3910.42</v>
      </c>
      <c r="N90" s="14">
        <f t="shared" si="27"/>
        <v>0</v>
      </c>
      <c r="O90" s="13">
        <f t="shared" si="27"/>
        <v>6485.42</v>
      </c>
    </row>
    <row r="91" spans="1:15" ht="24.95" customHeight="1" x14ac:dyDescent="0.25">
      <c r="A91" s="47">
        <v>64</v>
      </c>
      <c r="B91" s="31" t="s">
        <v>59</v>
      </c>
      <c r="C91" s="38">
        <v>729</v>
      </c>
      <c r="D91" s="38">
        <v>618</v>
      </c>
      <c r="E91" s="38">
        <v>100</v>
      </c>
      <c r="F91" s="38">
        <v>0</v>
      </c>
      <c r="G91" s="38">
        <v>34</v>
      </c>
      <c r="H91" s="38">
        <v>15</v>
      </c>
      <c r="I91" s="38">
        <v>70</v>
      </c>
      <c r="J91" s="38">
        <v>54</v>
      </c>
      <c r="K91" s="38">
        <f t="shared" si="20"/>
        <v>933</v>
      </c>
      <c r="L91" s="38">
        <f t="shared" si="21"/>
        <v>687</v>
      </c>
      <c r="M91" s="38">
        <v>1149.04</v>
      </c>
      <c r="N91" s="4">
        <v>110.35</v>
      </c>
      <c r="O91" s="28">
        <f t="shared" si="22"/>
        <v>2879.39</v>
      </c>
    </row>
    <row r="92" spans="1:15" ht="24.95" customHeight="1" x14ac:dyDescent="0.25">
      <c r="A92" s="47">
        <v>65</v>
      </c>
      <c r="B92" s="31" t="s">
        <v>60</v>
      </c>
      <c r="C92" s="38">
        <v>570</v>
      </c>
      <c r="D92" s="38">
        <v>1951.16</v>
      </c>
      <c r="E92" s="38">
        <v>70</v>
      </c>
      <c r="F92" s="38">
        <v>0</v>
      </c>
      <c r="G92" s="38">
        <v>55</v>
      </c>
      <c r="H92" s="38">
        <v>90</v>
      </c>
      <c r="I92" s="38">
        <v>250</v>
      </c>
      <c r="J92" s="38">
        <v>700</v>
      </c>
      <c r="K92" s="38">
        <f t="shared" si="20"/>
        <v>945</v>
      </c>
      <c r="L92" s="38">
        <f t="shared" si="21"/>
        <v>2741.16</v>
      </c>
      <c r="M92" s="38">
        <v>911.80296999999996</v>
      </c>
      <c r="N92" s="4">
        <v>0</v>
      </c>
      <c r="O92" s="28">
        <f t="shared" si="22"/>
        <v>4597.9629699999996</v>
      </c>
    </row>
    <row r="93" spans="1:15" s="25" customFormat="1" ht="24.95" customHeight="1" x14ac:dyDescent="0.25">
      <c r="A93" s="22" t="s">
        <v>217</v>
      </c>
      <c r="B93" s="32" t="s">
        <v>61</v>
      </c>
      <c r="C93" s="24">
        <f t="shared" ref="C93:N93" si="28">+C92+C91+C90+C87+C84+C80+C76+C73+C70+C67+C62+C59+C55+C52+C48+C49+C47+C43+C40+C37+C33+C30+C29+C28+C19+C16+C13+C10</f>
        <v>46215.969999999994</v>
      </c>
      <c r="D93" s="24">
        <f t="shared" si="28"/>
        <v>28365.03</v>
      </c>
      <c r="E93" s="24">
        <f t="shared" si="28"/>
        <v>4977</v>
      </c>
      <c r="F93" s="24">
        <f t="shared" si="28"/>
        <v>3452</v>
      </c>
      <c r="G93" s="24">
        <f t="shared" si="28"/>
        <v>2200</v>
      </c>
      <c r="H93" s="24">
        <f t="shared" si="28"/>
        <v>600</v>
      </c>
      <c r="I93" s="24">
        <f t="shared" si="28"/>
        <v>4727</v>
      </c>
      <c r="J93" s="24">
        <f t="shared" si="28"/>
        <v>2485</v>
      </c>
      <c r="K93" s="24">
        <f t="shared" si="28"/>
        <v>58119.969999999994</v>
      </c>
      <c r="L93" s="24">
        <f t="shared" si="28"/>
        <v>34902.03</v>
      </c>
      <c r="M93" s="24">
        <f t="shared" si="28"/>
        <v>113483.89567999996</v>
      </c>
      <c r="N93" s="24">
        <f t="shared" si="28"/>
        <v>51812.163270000005</v>
      </c>
      <c r="O93" s="23">
        <f>+O92+O91+O90+O87+O84+O80+O76+O73+O70+O67+O62+O59+O55+O52+O48+O49+O47+O43+O40+O37+O33+O30+O29+O28+O19+O16+O13+O10</f>
        <v>258318.05895000001</v>
      </c>
    </row>
    <row r="94" spans="1:15" ht="24.95" customHeight="1" x14ac:dyDescent="0.25">
      <c r="A94" s="47">
        <v>1</v>
      </c>
      <c r="B94" s="8" t="s">
        <v>62</v>
      </c>
      <c r="C94" s="38">
        <v>590</v>
      </c>
      <c r="D94" s="38">
        <v>99</v>
      </c>
      <c r="E94" s="38">
        <v>0</v>
      </c>
      <c r="F94" s="38">
        <v>0</v>
      </c>
      <c r="G94" s="38">
        <v>70</v>
      </c>
      <c r="H94" s="38">
        <v>2</v>
      </c>
      <c r="I94" s="38">
        <v>0</v>
      </c>
      <c r="J94" s="38">
        <v>0</v>
      </c>
      <c r="K94" s="38">
        <f t="shared" si="20"/>
        <v>660</v>
      </c>
      <c r="L94" s="38">
        <f t="shared" si="21"/>
        <v>101</v>
      </c>
      <c r="M94" s="38">
        <v>1879.4197599999998</v>
      </c>
      <c r="N94" s="4">
        <v>233.61006000000003</v>
      </c>
      <c r="O94" s="28">
        <f t="shared" si="22"/>
        <v>2874.0298199999997</v>
      </c>
    </row>
    <row r="95" spans="1:15" ht="24.95" customHeight="1" x14ac:dyDescent="0.25">
      <c r="A95" s="47">
        <v>2</v>
      </c>
      <c r="B95" s="8" t="s">
        <v>63</v>
      </c>
      <c r="C95" s="38">
        <v>405</v>
      </c>
      <c r="D95" s="38">
        <v>30</v>
      </c>
      <c r="E95" s="38">
        <v>0</v>
      </c>
      <c r="F95" s="38">
        <v>0</v>
      </c>
      <c r="G95" s="38">
        <v>75</v>
      </c>
      <c r="H95" s="38">
        <v>0</v>
      </c>
      <c r="I95" s="38">
        <v>70</v>
      </c>
      <c r="J95" s="38">
        <v>0</v>
      </c>
      <c r="K95" s="38">
        <f t="shared" si="20"/>
        <v>550</v>
      </c>
      <c r="L95" s="38">
        <f t="shared" si="21"/>
        <v>30</v>
      </c>
      <c r="M95" s="38">
        <v>1774.52</v>
      </c>
      <c r="N95" s="4">
        <v>368.82</v>
      </c>
      <c r="O95" s="28">
        <f t="shared" si="22"/>
        <v>2723.34</v>
      </c>
    </row>
    <row r="96" spans="1:15" ht="24.95" customHeight="1" x14ac:dyDescent="0.25">
      <c r="A96" s="47">
        <v>3</v>
      </c>
      <c r="B96" s="8" t="s">
        <v>64</v>
      </c>
      <c r="C96" s="38">
        <v>150</v>
      </c>
      <c r="D96" s="38">
        <v>2</v>
      </c>
      <c r="E96" s="38">
        <v>0</v>
      </c>
      <c r="F96" s="38">
        <v>0</v>
      </c>
      <c r="G96" s="38">
        <v>5</v>
      </c>
      <c r="H96" s="38">
        <v>0</v>
      </c>
      <c r="I96" s="38">
        <v>15</v>
      </c>
      <c r="J96" s="38">
        <v>0</v>
      </c>
      <c r="K96" s="38">
        <f t="shared" si="20"/>
        <v>170</v>
      </c>
      <c r="L96" s="38">
        <f t="shared" si="21"/>
        <v>2</v>
      </c>
      <c r="M96" s="38">
        <v>577.66999999999996</v>
      </c>
      <c r="N96" s="4">
        <v>0</v>
      </c>
      <c r="O96" s="28">
        <f t="shared" si="22"/>
        <v>749.67</v>
      </c>
    </row>
    <row r="97" spans="1:15" s="15" customFormat="1" ht="24.95" customHeight="1" x14ac:dyDescent="0.25">
      <c r="A97" s="11"/>
      <c r="B97" s="18" t="s">
        <v>63</v>
      </c>
      <c r="C97" s="13">
        <f t="shared" ref="C97:O97" si="29">+C96+C95</f>
        <v>555</v>
      </c>
      <c r="D97" s="13">
        <f t="shared" si="29"/>
        <v>32</v>
      </c>
      <c r="E97" s="13">
        <f t="shared" si="29"/>
        <v>0</v>
      </c>
      <c r="F97" s="13">
        <f t="shared" si="29"/>
        <v>0</v>
      </c>
      <c r="G97" s="13">
        <f t="shared" si="29"/>
        <v>80</v>
      </c>
      <c r="H97" s="13">
        <f t="shared" si="29"/>
        <v>0</v>
      </c>
      <c r="I97" s="13">
        <f t="shared" si="29"/>
        <v>85</v>
      </c>
      <c r="J97" s="13">
        <f t="shared" si="29"/>
        <v>0</v>
      </c>
      <c r="K97" s="13">
        <f t="shared" si="29"/>
        <v>720</v>
      </c>
      <c r="L97" s="13">
        <f t="shared" si="29"/>
        <v>32</v>
      </c>
      <c r="M97" s="13">
        <f t="shared" si="29"/>
        <v>2352.19</v>
      </c>
      <c r="N97" s="14">
        <f t="shared" si="29"/>
        <v>368.82</v>
      </c>
      <c r="O97" s="13">
        <f t="shared" si="29"/>
        <v>3473.01</v>
      </c>
    </row>
    <row r="98" spans="1:15" ht="24.95" customHeight="1" x14ac:dyDescent="0.25">
      <c r="A98" s="47">
        <v>4</v>
      </c>
      <c r="B98" s="8" t="s">
        <v>65</v>
      </c>
      <c r="C98" s="38">
        <v>625</v>
      </c>
      <c r="D98" s="38">
        <v>75</v>
      </c>
      <c r="E98" s="38">
        <v>0</v>
      </c>
      <c r="F98" s="38">
        <v>0</v>
      </c>
      <c r="G98" s="38">
        <v>7.5</v>
      </c>
      <c r="H98" s="38">
        <v>0</v>
      </c>
      <c r="I98" s="38">
        <v>90</v>
      </c>
      <c r="J98" s="38">
        <v>0</v>
      </c>
      <c r="K98" s="38">
        <f t="shared" si="20"/>
        <v>722.5</v>
      </c>
      <c r="L98" s="38">
        <f t="shared" si="21"/>
        <v>75</v>
      </c>
      <c r="M98" s="38">
        <v>1859.4514899999999</v>
      </c>
      <c r="N98" s="4">
        <v>191.6</v>
      </c>
      <c r="O98" s="28">
        <f t="shared" si="22"/>
        <v>2848.5514899999998</v>
      </c>
    </row>
    <row r="99" spans="1:15" ht="24.95" customHeight="1" x14ac:dyDescent="0.25">
      <c r="A99" s="47">
        <v>5</v>
      </c>
      <c r="B99" s="8" t="s">
        <v>66</v>
      </c>
      <c r="C99" s="38">
        <v>519</v>
      </c>
      <c r="D99" s="38">
        <v>235</v>
      </c>
      <c r="E99" s="38">
        <v>80</v>
      </c>
      <c r="F99" s="38">
        <v>15</v>
      </c>
      <c r="G99" s="38">
        <v>15</v>
      </c>
      <c r="H99" s="38">
        <v>0</v>
      </c>
      <c r="I99" s="38">
        <v>35</v>
      </c>
      <c r="J99" s="38">
        <v>0</v>
      </c>
      <c r="K99" s="38">
        <f t="shared" si="20"/>
        <v>649</v>
      </c>
      <c r="L99" s="38">
        <f t="shared" si="21"/>
        <v>250</v>
      </c>
      <c r="M99" s="38">
        <v>799.22</v>
      </c>
      <c r="N99" s="4">
        <v>27.83</v>
      </c>
      <c r="O99" s="28">
        <f t="shared" si="22"/>
        <v>1726.05</v>
      </c>
    </row>
    <row r="100" spans="1:15" ht="24.95" customHeight="1" x14ac:dyDescent="0.25">
      <c r="A100" s="47">
        <v>6</v>
      </c>
      <c r="B100" s="8" t="s">
        <v>67</v>
      </c>
      <c r="C100" s="38">
        <v>1050</v>
      </c>
      <c r="D100" s="38">
        <v>142</v>
      </c>
      <c r="E100" s="38">
        <v>200</v>
      </c>
      <c r="F100" s="38">
        <v>25</v>
      </c>
      <c r="G100" s="38">
        <v>35</v>
      </c>
      <c r="H100" s="38">
        <v>0</v>
      </c>
      <c r="I100" s="38">
        <v>110</v>
      </c>
      <c r="J100" s="38">
        <v>0</v>
      </c>
      <c r="K100" s="38">
        <f t="shared" si="20"/>
        <v>1395</v>
      </c>
      <c r="L100" s="38">
        <f t="shared" si="21"/>
        <v>167</v>
      </c>
      <c r="M100" s="38">
        <v>3274.23</v>
      </c>
      <c r="N100" s="4">
        <v>4498.3500000000004</v>
      </c>
      <c r="O100" s="28">
        <f t="shared" si="22"/>
        <v>9334.58</v>
      </c>
    </row>
    <row r="101" spans="1:15" ht="24.95" customHeight="1" x14ac:dyDescent="0.25">
      <c r="A101" s="47">
        <v>7</v>
      </c>
      <c r="B101" s="8" t="s">
        <v>68</v>
      </c>
      <c r="C101" s="38">
        <v>150</v>
      </c>
      <c r="D101" s="38">
        <v>8.5</v>
      </c>
      <c r="E101" s="38">
        <v>20</v>
      </c>
      <c r="F101" s="38">
        <v>0</v>
      </c>
      <c r="G101" s="38">
        <v>10</v>
      </c>
      <c r="H101" s="38">
        <v>0</v>
      </c>
      <c r="I101" s="38">
        <v>25</v>
      </c>
      <c r="J101" s="38">
        <v>0</v>
      </c>
      <c r="K101" s="38">
        <f t="shared" si="20"/>
        <v>205</v>
      </c>
      <c r="L101" s="38">
        <f t="shared" si="21"/>
        <v>8.5</v>
      </c>
      <c r="M101" s="38">
        <v>490.28</v>
      </c>
      <c r="N101" s="4">
        <v>0</v>
      </c>
      <c r="O101" s="28">
        <f t="shared" si="22"/>
        <v>703.78</v>
      </c>
    </row>
    <row r="102" spans="1:15" s="15" customFormat="1" ht="24.95" customHeight="1" x14ac:dyDescent="0.25">
      <c r="A102" s="11"/>
      <c r="B102" s="18" t="s">
        <v>67</v>
      </c>
      <c r="C102" s="13">
        <f t="shared" ref="C102:O102" si="30">+C101+C100</f>
        <v>1200</v>
      </c>
      <c r="D102" s="13">
        <f t="shared" si="30"/>
        <v>150.5</v>
      </c>
      <c r="E102" s="13">
        <f t="shared" si="30"/>
        <v>220</v>
      </c>
      <c r="F102" s="13">
        <f t="shared" si="30"/>
        <v>25</v>
      </c>
      <c r="G102" s="13">
        <f t="shared" si="30"/>
        <v>45</v>
      </c>
      <c r="H102" s="13">
        <f t="shared" si="30"/>
        <v>0</v>
      </c>
      <c r="I102" s="13">
        <f t="shared" si="30"/>
        <v>135</v>
      </c>
      <c r="J102" s="13">
        <f t="shared" si="30"/>
        <v>0</v>
      </c>
      <c r="K102" s="13">
        <f t="shared" si="30"/>
        <v>1600</v>
      </c>
      <c r="L102" s="13">
        <f t="shared" si="30"/>
        <v>175.5</v>
      </c>
      <c r="M102" s="13">
        <f t="shared" si="30"/>
        <v>3764.51</v>
      </c>
      <c r="N102" s="14">
        <f t="shared" si="30"/>
        <v>4498.3500000000004</v>
      </c>
      <c r="O102" s="13">
        <f t="shared" si="30"/>
        <v>10038.36</v>
      </c>
    </row>
    <row r="103" spans="1:15" ht="24.95" customHeight="1" x14ac:dyDescent="0.25">
      <c r="A103" s="47">
        <v>8</v>
      </c>
      <c r="B103" s="8" t="s">
        <v>69</v>
      </c>
      <c r="C103" s="38">
        <v>905</v>
      </c>
      <c r="D103" s="38">
        <v>1100</v>
      </c>
      <c r="E103" s="38">
        <v>135</v>
      </c>
      <c r="F103" s="38">
        <v>0</v>
      </c>
      <c r="G103" s="38">
        <v>25</v>
      </c>
      <c r="H103" s="38">
        <v>0</v>
      </c>
      <c r="I103" s="38">
        <v>45</v>
      </c>
      <c r="J103" s="38">
        <v>0</v>
      </c>
      <c r="K103" s="38">
        <f t="shared" si="20"/>
        <v>1110</v>
      </c>
      <c r="L103" s="38">
        <f t="shared" si="21"/>
        <v>1100</v>
      </c>
      <c r="M103" s="38">
        <v>4278.07</v>
      </c>
      <c r="N103" s="4">
        <v>3602.67</v>
      </c>
      <c r="O103" s="28">
        <f t="shared" si="22"/>
        <v>10090.74</v>
      </c>
    </row>
    <row r="104" spans="1:15" ht="24.95" customHeight="1" x14ac:dyDescent="0.25">
      <c r="A104" s="47">
        <v>9</v>
      </c>
      <c r="B104" s="8" t="s">
        <v>70</v>
      </c>
      <c r="C104" s="38">
        <v>135</v>
      </c>
      <c r="D104" s="38">
        <v>0</v>
      </c>
      <c r="E104" s="38">
        <v>35</v>
      </c>
      <c r="F104" s="38">
        <v>0</v>
      </c>
      <c r="G104" s="38">
        <v>20</v>
      </c>
      <c r="H104" s="38">
        <v>0</v>
      </c>
      <c r="I104" s="38">
        <v>40</v>
      </c>
      <c r="J104" s="38">
        <v>0</v>
      </c>
      <c r="K104" s="38">
        <f t="shared" si="20"/>
        <v>230</v>
      </c>
      <c r="L104" s="38">
        <f t="shared" si="21"/>
        <v>0</v>
      </c>
      <c r="M104" s="38">
        <v>709.98</v>
      </c>
      <c r="N104" s="4">
        <v>0</v>
      </c>
      <c r="O104" s="28">
        <f t="shared" si="22"/>
        <v>939.98</v>
      </c>
    </row>
    <row r="105" spans="1:15" s="15" customFormat="1" ht="24.95" customHeight="1" x14ac:dyDescent="0.25">
      <c r="A105" s="11"/>
      <c r="B105" s="18" t="s">
        <v>69</v>
      </c>
      <c r="C105" s="13">
        <f t="shared" ref="C105:O105" si="31">+C104+C103</f>
        <v>1040</v>
      </c>
      <c r="D105" s="13">
        <f t="shared" si="31"/>
        <v>1100</v>
      </c>
      <c r="E105" s="13">
        <f t="shared" si="31"/>
        <v>170</v>
      </c>
      <c r="F105" s="13">
        <f t="shared" si="31"/>
        <v>0</v>
      </c>
      <c r="G105" s="13">
        <f t="shared" si="31"/>
        <v>45</v>
      </c>
      <c r="H105" s="13">
        <f t="shared" si="31"/>
        <v>0</v>
      </c>
      <c r="I105" s="13">
        <f t="shared" si="31"/>
        <v>85</v>
      </c>
      <c r="J105" s="13">
        <f t="shared" si="31"/>
        <v>0</v>
      </c>
      <c r="K105" s="13">
        <f t="shared" si="31"/>
        <v>1340</v>
      </c>
      <c r="L105" s="13">
        <f t="shared" si="31"/>
        <v>1100</v>
      </c>
      <c r="M105" s="13">
        <f t="shared" si="31"/>
        <v>4988.0499999999993</v>
      </c>
      <c r="N105" s="14">
        <f t="shared" si="31"/>
        <v>3602.67</v>
      </c>
      <c r="O105" s="13">
        <f t="shared" si="31"/>
        <v>11030.72</v>
      </c>
    </row>
    <row r="106" spans="1:15" ht="24.95" customHeight="1" x14ac:dyDescent="0.25">
      <c r="A106" s="47">
        <v>10</v>
      </c>
      <c r="B106" s="8" t="s">
        <v>71</v>
      </c>
      <c r="C106" s="38">
        <v>490</v>
      </c>
      <c r="D106" s="38">
        <v>125</v>
      </c>
      <c r="E106" s="38">
        <v>10</v>
      </c>
      <c r="F106" s="38">
        <v>0</v>
      </c>
      <c r="G106" s="38">
        <v>61</v>
      </c>
      <c r="H106" s="38">
        <v>0</v>
      </c>
      <c r="I106" s="38">
        <v>45</v>
      </c>
      <c r="J106" s="38">
        <v>1.5</v>
      </c>
      <c r="K106" s="38">
        <f t="shared" si="20"/>
        <v>606</v>
      </c>
      <c r="L106" s="38">
        <f t="shared" si="21"/>
        <v>126.5</v>
      </c>
      <c r="M106" s="38">
        <v>2399.66</v>
      </c>
      <c r="N106" s="4">
        <v>182.95</v>
      </c>
      <c r="O106" s="28">
        <f t="shared" si="22"/>
        <v>3315.1099999999997</v>
      </c>
    </row>
    <row r="107" spans="1:15" ht="24.95" customHeight="1" x14ac:dyDescent="0.25">
      <c r="A107" s="47">
        <v>11</v>
      </c>
      <c r="B107" s="8" t="s">
        <v>72</v>
      </c>
      <c r="C107" s="38">
        <v>150</v>
      </c>
      <c r="D107" s="38">
        <v>0</v>
      </c>
      <c r="E107" s="38">
        <v>60</v>
      </c>
      <c r="F107" s="38">
        <v>0</v>
      </c>
      <c r="G107" s="38">
        <v>16</v>
      </c>
      <c r="H107" s="38">
        <v>0</v>
      </c>
      <c r="I107" s="38">
        <v>40</v>
      </c>
      <c r="J107" s="38">
        <v>0</v>
      </c>
      <c r="K107" s="38">
        <f t="shared" si="20"/>
        <v>266</v>
      </c>
      <c r="L107" s="38">
        <f t="shared" si="21"/>
        <v>0</v>
      </c>
      <c r="M107" s="38">
        <v>254.65</v>
      </c>
      <c r="N107" s="4">
        <v>0</v>
      </c>
      <c r="O107" s="28">
        <f t="shared" si="22"/>
        <v>520.65</v>
      </c>
    </row>
    <row r="108" spans="1:15" s="15" customFormat="1" ht="24.95" customHeight="1" x14ac:dyDescent="0.25">
      <c r="A108" s="11"/>
      <c r="B108" s="18" t="s">
        <v>71</v>
      </c>
      <c r="C108" s="13">
        <f t="shared" ref="C108:O108" si="32">+C107+C106</f>
        <v>640</v>
      </c>
      <c r="D108" s="13">
        <f t="shared" si="32"/>
        <v>125</v>
      </c>
      <c r="E108" s="13">
        <f t="shared" si="32"/>
        <v>70</v>
      </c>
      <c r="F108" s="13">
        <f t="shared" si="32"/>
        <v>0</v>
      </c>
      <c r="G108" s="13">
        <f t="shared" si="32"/>
        <v>77</v>
      </c>
      <c r="H108" s="13">
        <f t="shared" si="32"/>
        <v>0</v>
      </c>
      <c r="I108" s="13">
        <f t="shared" si="32"/>
        <v>85</v>
      </c>
      <c r="J108" s="13">
        <f t="shared" si="32"/>
        <v>1.5</v>
      </c>
      <c r="K108" s="13">
        <f t="shared" si="32"/>
        <v>872</v>
      </c>
      <c r="L108" s="13">
        <f t="shared" si="32"/>
        <v>126.5</v>
      </c>
      <c r="M108" s="13">
        <f t="shared" si="32"/>
        <v>2654.31</v>
      </c>
      <c r="N108" s="14">
        <f t="shared" si="32"/>
        <v>182.95</v>
      </c>
      <c r="O108" s="13">
        <f t="shared" si="32"/>
        <v>3835.7599999999998</v>
      </c>
    </row>
    <row r="109" spans="1:15" ht="24.95" customHeight="1" x14ac:dyDescent="0.25">
      <c r="A109" s="47">
        <v>12</v>
      </c>
      <c r="B109" s="8" t="s">
        <v>73</v>
      </c>
      <c r="C109" s="38">
        <v>2170</v>
      </c>
      <c r="D109" s="38">
        <v>1275</v>
      </c>
      <c r="E109" s="38">
        <v>100</v>
      </c>
      <c r="F109" s="38">
        <v>0</v>
      </c>
      <c r="G109" s="38">
        <v>137.5</v>
      </c>
      <c r="H109" s="38">
        <v>0</v>
      </c>
      <c r="I109" s="38">
        <v>240</v>
      </c>
      <c r="J109" s="38">
        <v>0</v>
      </c>
      <c r="K109" s="38">
        <f t="shared" si="20"/>
        <v>2647.5</v>
      </c>
      <c r="L109" s="38">
        <f t="shared" si="21"/>
        <v>1275</v>
      </c>
      <c r="M109" s="38">
        <v>7329.31</v>
      </c>
      <c r="N109" s="4">
        <v>5953</v>
      </c>
      <c r="O109" s="28">
        <f t="shared" si="22"/>
        <v>17204.810000000001</v>
      </c>
    </row>
    <row r="110" spans="1:15" ht="24.95" customHeight="1" x14ac:dyDescent="0.25">
      <c r="A110" s="47">
        <v>13</v>
      </c>
      <c r="B110" s="8" t="s">
        <v>74</v>
      </c>
      <c r="C110" s="38">
        <v>580</v>
      </c>
      <c r="D110" s="38">
        <v>28</v>
      </c>
      <c r="E110" s="38">
        <v>70</v>
      </c>
      <c r="F110" s="38">
        <v>5</v>
      </c>
      <c r="G110" s="38">
        <v>41</v>
      </c>
      <c r="H110" s="38">
        <v>2.5</v>
      </c>
      <c r="I110" s="38">
        <v>35</v>
      </c>
      <c r="J110" s="38">
        <v>1.75</v>
      </c>
      <c r="K110" s="38">
        <f t="shared" si="20"/>
        <v>726</v>
      </c>
      <c r="L110" s="38">
        <f t="shared" si="21"/>
        <v>37.25</v>
      </c>
      <c r="M110" s="38">
        <v>2115.6000000000004</v>
      </c>
      <c r="N110" s="4">
        <v>0</v>
      </c>
      <c r="O110" s="28">
        <f t="shared" si="22"/>
        <v>2878.8500000000004</v>
      </c>
    </row>
    <row r="111" spans="1:15" s="15" customFormat="1" ht="24.95" customHeight="1" x14ac:dyDescent="0.25">
      <c r="A111" s="11"/>
      <c r="B111" s="18" t="s">
        <v>73</v>
      </c>
      <c r="C111" s="13">
        <f t="shared" ref="C111:O111" si="33">+C110+C109</f>
        <v>2750</v>
      </c>
      <c r="D111" s="13">
        <f t="shared" si="33"/>
        <v>1303</v>
      </c>
      <c r="E111" s="13">
        <f t="shared" si="33"/>
        <v>170</v>
      </c>
      <c r="F111" s="13">
        <f t="shared" si="33"/>
        <v>5</v>
      </c>
      <c r="G111" s="13">
        <f t="shared" si="33"/>
        <v>178.5</v>
      </c>
      <c r="H111" s="13">
        <f t="shared" si="33"/>
        <v>2.5</v>
      </c>
      <c r="I111" s="13">
        <f t="shared" si="33"/>
        <v>275</v>
      </c>
      <c r="J111" s="13">
        <f t="shared" si="33"/>
        <v>1.75</v>
      </c>
      <c r="K111" s="13">
        <f t="shared" si="33"/>
        <v>3373.5</v>
      </c>
      <c r="L111" s="13">
        <f t="shared" si="33"/>
        <v>1312.25</v>
      </c>
      <c r="M111" s="13">
        <f t="shared" si="33"/>
        <v>9444.91</v>
      </c>
      <c r="N111" s="14">
        <f t="shared" si="33"/>
        <v>5953</v>
      </c>
      <c r="O111" s="13">
        <f t="shared" si="33"/>
        <v>20083.660000000003</v>
      </c>
    </row>
    <row r="112" spans="1:15" s="5" customFormat="1" ht="24.95" customHeight="1" x14ac:dyDescent="0.25">
      <c r="A112" s="47">
        <v>14</v>
      </c>
      <c r="B112" s="8" t="s">
        <v>75</v>
      </c>
      <c r="C112" s="38">
        <v>810</v>
      </c>
      <c r="D112" s="38">
        <v>275</v>
      </c>
      <c r="E112" s="38">
        <v>55</v>
      </c>
      <c r="F112" s="38">
        <v>0</v>
      </c>
      <c r="G112" s="38">
        <v>30</v>
      </c>
      <c r="H112" s="38">
        <v>0</v>
      </c>
      <c r="I112" s="38">
        <v>80</v>
      </c>
      <c r="J112" s="38">
        <v>0</v>
      </c>
      <c r="K112" s="38">
        <f t="shared" si="20"/>
        <v>975</v>
      </c>
      <c r="L112" s="38">
        <f t="shared" si="21"/>
        <v>275</v>
      </c>
      <c r="M112" s="28">
        <v>1887</v>
      </c>
      <c r="N112" s="29">
        <v>433.1</v>
      </c>
      <c r="O112" s="28">
        <f t="shared" si="22"/>
        <v>3570.1</v>
      </c>
    </row>
    <row r="113" spans="1:15" ht="24.95" customHeight="1" x14ac:dyDescent="0.25">
      <c r="A113" s="47">
        <v>15</v>
      </c>
      <c r="B113" s="8" t="s">
        <v>76</v>
      </c>
      <c r="C113" s="38">
        <v>160</v>
      </c>
      <c r="D113" s="38">
        <v>5</v>
      </c>
      <c r="E113" s="38">
        <v>100</v>
      </c>
      <c r="F113" s="38">
        <v>0</v>
      </c>
      <c r="G113" s="38">
        <v>10</v>
      </c>
      <c r="H113" s="38">
        <v>0</v>
      </c>
      <c r="I113" s="38">
        <v>51</v>
      </c>
      <c r="J113" s="38">
        <v>0</v>
      </c>
      <c r="K113" s="38">
        <f t="shared" si="20"/>
        <v>321</v>
      </c>
      <c r="L113" s="38">
        <f t="shared" si="21"/>
        <v>5</v>
      </c>
      <c r="M113" s="38">
        <v>639</v>
      </c>
      <c r="N113" s="4">
        <v>0</v>
      </c>
      <c r="O113" s="28">
        <f t="shared" si="22"/>
        <v>965</v>
      </c>
    </row>
    <row r="114" spans="1:15" s="15" customFormat="1" ht="24.95" customHeight="1" x14ac:dyDescent="0.25">
      <c r="A114" s="11"/>
      <c r="B114" s="18" t="s">
        <v>75</v>
      </c>
      <c r="C114" s="13">
        <f t="shared" ref="C114:O114" si="34">+C113+C112</f>
        <v>970</v>
      </c>
      <c r="D114" s="13">
        <f t="shared" si="34"/>
        <v>280</v>
      </c>
      <c r="E114" s="13">
        <f t="shared" si="34"/>
        <v>155</v>
      </c>
      <c r="F114" s="13">
        <f t="shared" si="34"/>
        <v>0</v>
      </c>
      <c r="G114" s="13">
        <f t="shared" si="34"/>
        <v>40</v>
      </c>
      <c r="H114" s="13">
        <f t="shared" si="34"/>
        <v>0</v>
      </c>
      <c r="I114" s="13">
        <f t="shared" si="34"/>
        <v>131</v>
      </c>
      <c r="J114" s="13">
        <f t="shared" si="34"/>
        <v>0</v>
      </c>
      <c r="K114" s="13">
        <f t="shared" si="34"/>
        <v>1296</v>
      </c>
      <c r="L114" s="13">
        <f t="shared" si="34"/>
        <v>280</v>
      </c>
      <c r="M114" s="13">
        <f t="shared" si="34"/>
        <v>2526</v>
      </c>
      <c r="N114" s="14">
        <f t="shared" si="34"/>
        <v>433.1</v>
      </c>
      <c r="O114" s="13">
        <f t="shared" si="34"/>
        <v>4535.1000000000004</v>
      </c>
    </row>
    <row r="115" spans="1:15" ht="24.95" customHeight="1" x14ac:dyDescent="0.25">
      <c r="A115" s="47">
        <v>16</v>
      </c>
      <c r="B115" s="8" t="s">
        <v>77</v>
      </c>
      <c r="C115" s="38">
        <v>1026</v>
      </c>
      <c r="D115" s="38">
        <v>1065</v>
      </c>
      <c r="E115" s="38">
        <v>11</v>
      </c>
      <c r="F115" s="38">
        <v>0</v>
      </c>
      <c r="G115" s="38">
        <v>25</v>
      </c>
      <c r="H115" s="38">
        <v>1.5</v>
      </c>
      <c r="I115" s="38">
        <v>75</v>
      </c>
      <c r="J115" s="38">
        <v>0</v>
      </c>
      <c r="K115" s="38">
        <f t="shared" si="20"/>
        <v>1137</v>
      </c>
      <c r="L115" s="38">
        <f t="shared" si="21"/>
        <v>1066.5</v>
      </c>
      <c r="M115" s="38">
        <v>1995.89</v>
      </c>
      <c r="N115" s="4">
        <v>164.35</v>
      </c>
      <c r="O115" s="28">
        <f t="shared" si="22"/>
        <v>4363.7400000000007</v>
      </c>
    </row>
    <row r="116" spans="1:15" ht="24.95" customHeight="1" x14ac:dyDescent="0.25">
      <c r="A116" s="47">
        <v>17</v>
      </c>
      <c r="B116" s="8" t="s">
        <v>78</v>
      </c>
      <c r="C116" s="38">
        <v>360</v>
      </c>
      <c r="D116" s="38">
        <v>10</v>
      </c>
      <c r="E116" s="38">
        <v>75</v>
      </c>
      <c r="F116" s="38">
        <v>0</v>
      </c>
      <c r="G116" s="38">
        <v>16</v>
      </c>
      <c r="H116" s="38">
        <v>0</v>
      </c>
      <c r="I116" s="38">
        <v>50</v>
      </c>
      <c r="J116" s="38">
        <v>0</v>
      </c>
      <c r="K116" s="38">
        <f t="shared" si="20"/>
        <v>501</v>
      </c>
      <c r="L116" s="38">
        <f t="shared" si="21"/>
        <v>10</v>
      </c>
      <c r="M116" s="38">
        <v>1897.8899999999999</v>
      </c>
      <c r="N116" s="4">
        <v>0</v>
      </c>
      <c r="O116" s="28">
        <f t="shared" si="22"/>
        <v>2408.89</v>
      </c>
    </row>
    <row r="117" spans="1:15" s="15" customFormat="1" ht="24.95" customHeight="1" x14ac:dyDescent="0.25">
      <c r="A117" s="11"/>
      <c r="B117" s="18" t="s">
        <v>77</v>
      </c>
      <c r="C117" s="13">
        <f t="shared" ref="C117:O117" si="35">+C116+C115</f>
        <v>1386</v>
      </c>
      <c r="D117" s="13">
        <f t="shared" si="35"/>
        <v>1075</v>
      </c>
      <c r="E117" s="13">
        <f t="shared" si="35"/>
        <v>86</v>
      </c>
      <c r="F117" s="13">
        <f t="shared" si="35"/>
        <v>0</v>
      </c>
      <c r="G117" s="13">
        <f t="shared" si="35"/>
        <v>41</v>
      </c>
      <c r="H117" s="13">
        <f t="shared" si="35"/>
        <v>1.5</v>
      </c>
      <c r="I117" s="13">
        <f t="shared" si="35"/>
        <v>125</v>
      </c>
      <c r="J117" s="13">
        <f t="shared" si="35"/>
        <v>0</v>
      </c>
      <c r="K117" s="13">
        <f t="shared" si="35"/>
        <v>1638</v>
      </c>
      <c r="L117" s="13">
        <f t="shared" si="35"/>
        <v>1076.5</v>
      </c>
      <c r="M117" s="13">
        <f t="shared" si="35"/>
        <v>3893.7799999999997</v>
      </c>
      <c r="N117" s="14">
        <f t="shared" si="35"/>
        <v>164.35</v>
      </c>
      <c r="O117" s="13">
        <f t="shared" si="35"/>
        <v>6772.630000000001</v>
      </c>
    </row>
    <row r="118" spans="1:15" ht="24.95" customHeight="1" x14ac:dyDescent="0.25">
      <c r="A118" s="47">
        <v>18</v>
      </c>
      <c r="B118" s="8" t="s">
        <v>79</v>
      </c>
      <c r="C118" s="38">
        <v>440</v>
      </c>
      <c r="D118" s="38">
        <v>140</v>
      </c>
      <c r="E118" s="38">
        <v>0</v>
      </c>
      <c r="F118" s="38">
        <v>0</v>
      </c>
      <c r="G118" s="38">
        <v>0</v>
      </c>
      <c r="H118" s="38">
        <v>0</v>
      </c>
      <c r="I118" s="38">
        <v>5</v>
      </c>
      <c r="J118" s="38">
        <v>0</v>
      </c>
      <c r="K118" s="38">
        <f t="shared" si="20"/>
        <v>445</v>
      </c>
      <c r="L118" s="38">
        <f t="shared" si="21"/>
        <v>140</v>
      </c>
      <c r="M118" s="38">
        <v>1103.9236100000001</v>
      </c>
      <c r="N118" s="4">
        <v>170.70716999999999</v>
      </c>
      <c r="O118" s="28">
        <f t="shared" si="22"/>
        <v>1859.63078</v>
      </c>
    </row>
    <row r="119" spans="1:15" ht="24.95" customHeight="1" x14ac:dyDescent="0.25">
      <c r="A119" s="47">
        <v>19</v>
      </c>
      <c r="B119" s="8" t="s">
        <v>80</v>
      </c>
      <c r="C119" s="38">
        <v>380</v>
      </c>
      <c r="D119" s="38">
        <v>25</v>
      </c>
      <c r="E119" s="38">
        <v>0</v>
      </c>
      <c r="F119" s="38">
        <v>0</v>
      </c>
      <c r="G119" s="38">
        <v>15</v>
      </c>
      <c r="H119" s="38">
        <v>5</v>
      </c>
      <c r="I119" s="38">
        <v>40</v>
      </c>
      <c r="J119" s="38">
        <v>13.750000000000002</v>
      </c>
      <c r="K119" s="38">
        <f t="shared" si="20"/>
        <v>435</v>
      </c>
      <c r="L119" s="38">
        <f t="shared" si="21"/>
        <v>43.75</v>
      </c>
      <c r="M119" s="38">
        <v>681.5200000000001</v>
      </c>
      <c r="N119" s="4">
        <v>147.07000000000002</v>
      </c>
      <c r="O119" s="28">
        <f t="shared" si="22"/>
        <v>1307.3399999999999</v>
      </c>
    </row>
    <row r="120" spans="1:15" ht="42" customHeight="1" x14ac:dyDescent="0.25">
      <c r="A120" s="47">
        <v>20</v>
      </c>
      <c r="B120" s="8" t="s">
        <v>81</v>
      </c>
      <c r="C120" s="38">
        <v>135</v>
      </c>
      <c r="D120" s="38">
        <v>2.5</v>
      </c>
      <c r="E120" s="38">
        <v>75</v>
      </c>
      <c r="F120" s="38">
        <v>0</v>
      </c>
      <c r="G120" s="38">
        <v>12</v>
      </c>
      <c r="H120" s="38">
        <v>0</v>
      </c>
      <c r="I120" s="38">
        <v>30</v>
      </c>
      <c r="J120" s="38">
        <v>0</v>
      </c>
      <c r="K120" s="38">
        <f t="shared" si="20"/>
        <v>252</v>
      </c>
      <c r="L120" s="38">
        <f t="shared" si="21"/>
        <v>2.5</v>
      </c>
      <c r="M120" s="38">
        <v>405.36</v>
      </c>
      <c r="N120" s="4">
        <v>0</v>
      </c>
      <c r="O120" s="28">
        <f t="shared" si="22"/>
        <v>659.86</v>
      </c>
    </row>
    <row r="121" spans="1:15" s="15" customFormat="1" ht="24.95" customHeight="1" x14ac:dyDescent="0.25">
      <c r="A121" s="11"/>
      <c r="B121" s="18" t="s">
        <v>80</v>
      </c>
      <c r="C121" s="13">
        <f t="shared" ref="C121:O121" si="36">+C120+C119</f>
        <v>515</v>
      </c>
      <c r="D121" s="13">
        <f t="shared" si="36"/>
        <v>27.5</v>
      </c>
      <c r="E121" s="13">
        <f t="shared" si="36"/>
        <v>75</v>
      </c>
      <c r="F121" s="13">
        <f t="shared" si="36"/>
        <v>0</v>
      </c>
      <c r="G121" s="13">
        <f t="shared" si="36"/>
        <v>27</v>
      </c>
      <c r="H121" s="13">
        <f t="shared" si="36"/>
        <v>5</v>
      </c>
      <c r="I121" s="13">
        <f t="shared" si="36"/>
        <v>70</v>
      </c>
      <c r="J121" s="13">
        <f t="shared" si="36"/>
        <v>13.750000000000002</v>
      </c>
      <c r="K121" s="13">
        <f t="shared" si="36"/>
        <v>687</v>
      </c>
      <c r="L121" s="13">
        <f t="shared" si="36"/>
        <v>46.25</v>
      </c>
      <c r="M121" s="13">
        <f t="shared" si="36"/>
        <v>1086.8800000000001</v>
      </c>
      <c r="N121" s="14">
        <f t="shared" si="36"/>
        <v>147.07000000000002</v>
      </c>
      <c r="O121" s="13">
        <f t="shared" si="36"/>
        <v>1967.1999999999998</v>
      </c>
    </row>
    <row r="122" spans="1:15" ht="24.95" customHeight="1" x14ac:dyDescent="0.25">
      <c r="A122" s="47">
        <v>21</v>
      </c>
      <c r="B122" s="8" t="s">
        <v>82</v>
      </c>
      <c r="C122" s="38">
        <v>450</v>
      </c>
      <c r="D122" s="38">
        <v>40</v>
      </c>
      <c r="E122" s="38">
        <v>155</v>
      </c>
      <c r="F122" s="38">
        <v>76</v>
      </c>
      <c r="G122" s="38">
        <v>15</v>
      </c>
      <c r="H122" s="38">
        <v>2</v>
      </c>
      <c r="I122" s="38">
        <v>20</v>
      </c>
      <c r="J122" s="38">
        <v>2</v>
      </c>
      <c r="K122" s="38">
        <f t="shared" si="20"/>
        <v>640</v>
      </c>
      <c r="L122" s="38">
        <f t="shared" si="21"/>
        <v>120</v>
      </c>
      <c r="M122" s="38">
        <v>942.13234</v>
      </c>
      <c r="N122" s="4">
        <v>107.82000000000001</v>
      </c>
      <c r="O122" s="28">
        <f t="shared" si="22"/>
        <v>1809.95234</v>
      </c>
    </row>
    <row r="123" spans="1:15" ht="24.95" customHeight="1" x14ac:dyDescent="0.25">
      <c r="A123" s="47">
        <v>22</v>
      </c>
      <c r="B123" s="8" t="s">
        <v>83</v>
      </c>
      <c r="C123" s="38">
        <v>400</v>
      </c>
      <c r="D123" s="38">
        <v>100</v>
      </c>
      <c r="E123" s="38">
        <v>0</v>
      </c>
      <c r="F123" s="38">
        <v>0</v>
      </c>
      <c r="G123" s="38">
        <v>0</v>
      </c>
      <c r="H123" s="38">
        <v>0</v>
      </c>
      <c r="I123" s="38">
        <v>30</v>
      </c>
      <c r="J123" s="38">
        <v>0</v>
      </c>
      <c r="K123" s="38">
        <f t="shared" si="20"/>
        <v>430</v>
      </c>
      <c r="L123" s="38">
        <f t="shared" si="21"/>
        <v>100</v>
      </c>
      <c r="M123" s="38">
        <v>859.63</v>
      </c>
      <c r="N123" s="4">
        <v>1.57</v>
      </c>
      <c r="O123" s="28">
        <f t="shared" si="22"/>
        <v>1391.2</v>
      </c>
    </row>
    <row r="124" spans="1:15" ht="24.95" customHeight="1" x14ac:dyDescent="0.25">
      <c r="A124" s="47">
        <v>23</v>
      </c>
      <c r="B124" s="8" t="s">
        <v>84</v>
      </c>
      <c r="C124" s="38">
        <v>350</v>
      </c>
      <c r="D124" s="38">
        <v>140</v>
      </c>
      <c r="E124" s="38">
        <v>0</v>
      </c>
      <c r="F124" s="38">
        <v>0</v>
      </c>
      <c r="G124" s="38">
        <v>8</v>
      </c>
      <c r="H124" s="38">
        <v>0</v>
      </c>
      <c r="I124" s="38">
        <v>15</v>
      </c>
      <c r="J124" s="38">
        <v>0</v>
      </c>
      <c r="K124" s="38">
        <f t="shared" si="20"/>
        <v>373</v>
      </c>
      <c r="L124" s="38">
        <f t="shared" si="21"/>
        <v>140</v>
      </c>
      <c r="M124" s="38">
        <v>706.23</v>
      </c>
      <c r="N124" s="4">
        <v>68.899999999999991</v>
      </c>
      <c r="O124" s="28">
        <f t="shared" si="22"/>
        <v>1288.1300000000001</v>
      </c>
    </row>
    <row r="125" spans="1:15" ht="24.95" customHeight="1" x14ac:dyDescent="0.25">
      <c r="A125" s="47">
        <v>24</v>
      </c>
      <c r="B125" s="8" t="s">
        <v>85</v>
      </c>
      <c r="C125" s="38">
        <v>145</v>
      </c>
      <c r="D125" s="38">
        <v>10</v>
      </c>
      <c r="E125" s="38">
        <v>50</v>
      </c>
      <c r="F125" s="38">
        <v>0</v>
      </c>
      <c r="G125" s="38">
        <v>8</v>
      </c>
      <c r="H125" s="38">
        <v>0</v>
      </c>
      <c r="I125" s="38">
        <v>10</v>
      </c>
      <c r="J125" s="38">
        <v>0</v>
      </c>
      <c r="K125" s="38">
        <f t="shared" si="20"/>
        <v>213</v>
      </c>
      <c r="L125" s="38">
        <f t="shared" si="21"/>
        <v>10</v>
      </c>
      <c r="M125" s="38">
        <v>1046.9299999999998</v>
      </c>
      <c r="N125" s="4">
        <v>0</v>
      </c>
      <c r="O125" s="28">
        <f t="shared" si="22"/>
        <v>1269.9299999999998</v>
      </c>
    </row>
    <row r="126" spans="1:15" s="15" customFormat="1" ht="24.95" customHeight="1" x14ac:dyDescent="0.25">
      <c r="A126" s="11"/>
      <c r="B126" s="18" t="s">
        <v>84</v>
      </c>
      <c r="C126" s="13">
        <f t="shared" ref="C126:O126" si="37">+C125+C124</f>
        <v>495</v>
      </c>
      <c r="D126" s="13">
        <f t="shared" si="37"/>
        <v>150</v>
      </c>
      <c r="E126" s="13">
        <f t="shared" si="37"/>
        <v>50</v>
      </c>
      <c r="F126" s="13">
        <f t="shared" si="37"/>
        <v>0</v>
      </c>
      <c r="G126" s="13">
        <f t="shared" si="37"/>
        <v>16</v>
      </c>
      <c r="H126" s="13">
        <f t="shared" si="37"/>
        <v>0</v>
      </c>
      <c r="I126" s="13">
        <f t="shared" si="37"/>
        <v>25</v>
      </c>
      <c r="J126" s="13">
        <f t="shared" si="37"/>
        <v>0</v>
      </c>
      <c r="K126" s="13">
        <f t="shared" si="37"/>
        <v>586</v>
      </c>
      <c r="L126" s="13">
        <f t="shared" si="37"/>
        <v>150</v>
      </c>
      <c r="M126" s="13">
        <f t="shared" si="37"/>
        <v>1753.1599999999999</v>
      </c>
      <c r="N126" s="14">
        <f t="shared" si="37"/>
        <v>68.899999999999991</v>
      </c>
      <c r="O126" s="13">
        <f t="shared" si="37"/>
        <v>2558.06</v>
      </c>
    </row>
    <row r="127" spans="1:15" ht="24.95" customHeight="1" x14ac:dyDescent="0.25">
      <c r="A127" s="47">
        <v>25</v>
      </c>
      <c r="B127" s="8" t="s">
        <v>86</v>
      </c>
      <c r="C127" s="38">
        <v>325</v>
      </c>
      <c r="D127" s="38">
        <v>200</v>
      </c>
      <c r="E127" s="38">
        <v>0</v>
      </c>
      <c r="F127" s="38">
        <v>0</v>
      </c>
      <c r="G127" s="38">
        <v>5</v>
      </c>
      <c r="H127" s="38">
        <v>0</v>
      </c>
      <c r="I127" s="38">
        <v>50</v>
      </c>
      <c r="J127" s="38">
        <v>0</v>
      </c>
      <c r="K127" s="38">
        <f t="shared" si="20"/>
        <v>380</v>
      </c>
      <c r="L127" s="38">
        <f t="shared" si="21"/>
        <v>200</v>
      </c>
      <c r="M127" s="38">
        <v>568.30000000000007</v>
      </c>
      <c r="N127" s="4">
        <v>74.7</v>
      </c>
      <c r="O127" s="28">
        <f t="shared" si="22"/>
        <v>1223.0000000000002</v>
      </c>
    </row>
    <row r="128" spans="1:15" ht="24.95" customHeight="1" x14ac:dyDescent="0.25">
      <c r="A128" s="47">
        <v>26</v>
      </c>
      <c r="B128" s="8" t="s">
        <v>87</v>
      </c>
      <c r="C128" s="38">
        <v>145</v>
      </c>
      <c r="D128" s="38">
        <v>7.0000000000000009</v>
      </c>
      <c r="E128" s="38">
        <v>75</v>
      </c>
      <c r="F128" s="38">
        <v>0</v>
      </c>
      <c r="G128" s="38">
        <v>15</v>
      </c>
      <c r="H128" s="38">
        <v>0</v>
      </c>
      <c r="I128" s="38">
        <v>25</v>
      </c>
      <c r="J128" s="38">
        <v>0</v>
      </c>
      <c r="K128" s="38">
        <f t="shared" si="20"/>
        <v>260</v>
      </c>
      <c r="L128" s="38">
        <f t="shared" si="21"/>
        <v>7.0000000000000009</v>
      </c>
      <c r="M128" s="38">
        <v>276</v>
      </c>
      <c r="N128" s="4">
        <v>0</v>
      </c>
      <c r="O128" s="28">
        <f t="shared" si="22"/>
        <v>543</v>
      </c>
    </row>
    <row r="129" spans="1:15" s="15" customFormat="1" ht="24.95" customHeight="1" x14ac:dyDescent="0.25">
      <c r="A129" s="11"/>
      <c r="B129" s="18" t="s">
        <v>86</v>
      </c>
      <c r="C129" s="13">
        <f t="shared" ref="C129:O129" si="38">+C128+C127</f>
        <v>470</v>
      </c>
      <c r="D129" s="13">
        <f t="shared" si="38"/>
        <v>207</v>
      </c>
      <c r="E129" s="13">
        <f t="shared" si="38"/>
        <v>75</v>
      </c>
      <c r="F129" s="13">
        <f t="shared" si="38"/>
        <v>0</v>
      </c>
      <c r="G129" s="13">
        <f t="shared" si="38"/>
        <v>20</v>
      </c>
      <c r="H129" s="13">
        <f t="shared" si="38"/>
        <v>0</v>
      </c>
      <c r="I129" s="13">
        <f t="shared" si="38"/>
        <v>75</v>
      </c>
      <c r="J129" s="13">
        <f t="shared" si="38"/>
        <v>0</v>
      </c>
      <c r="K129" s="13">
        <f t="shared" si="38"/>
        <v>640</v>
      </c>
      <c r="L129" s="13">
        <f t="shared" si="38"/>
        <v>207</v>
      </c>
      <c r="M129" s="13">
        <f t="shared" si="38"/>
        <v>844.30000000000007</v>
      </c>
      <c r="N129" s="14">
        <f t="shared" si="38"/>
        <v>74.7</v>
      </c>
      <c r="O129" s="13">
        <f t="shared" si="38"/>
        <v>1766.0000000000002</v>
      </c>
    </row>
    <row r="130" spans="1:15" ht="24.95" customHeight="1" x14ac:dyDescent="0.25">
      <c r="A130" s="47">
        <v>27</v>
      </c>
      <c r="B130" s="8" t="s">
        <v>88</v>
      </c>
      <c r="C130" s="38">
        <v>250</v>
      </c>
      <c r="D130" s="38">
        <v>35</v>
      </c>
      <c r="E130" s="38">
        <v>25</v>
      </c>
      <c r="F130" s="38">
        <v>0</v>
      </c>
      <c r="G130" s="38">
        <v>0</v>
      </c>
      <c r="H130" s="38">
        <v>0</v>
      </c>
      <c r="I130" s="38">
        <v>20</v>
      </c>
      <c r="J130" s="38">
        <v>0</v>
      </c>
      <c r="K130" s="38">
        <f t="shared" si="20"/>
        <v>295</v>
      </c>
      <c r="L130" s="38">
        <f t="shared" si="21"/>
        <v>35</v>
      </c>
      <c r="M130" s="38">
        <v>765.81999999999994</v>
      </c>
      <c r="N130" s="4">
        <v>52.86</v>
      </c>
      <c r="O130" s="28">
        <f t="shared" si="22"/>
        <v>1148.6799999999998</v>
      </c>
    </row>
    <row r="131" spans="1:15" ht="24.95" customHeight="1" x14ac:dyDescent="0.25">
      <c r="A131" s="47">
        <v>28</v>
      </c>
      <c r="B131" s="8" t="s">
        <v>89</v>
      </c>
      <c r="C131" s="38">
        <v>675</v>
      </c>
      <c r="D131" s="38">
        <v>150</v>
      </c>
      <c r="E131" s="38">
        <v>100</v>
      </c>
      <c r="F131" s="38">
        <v>0</v>
      </c>
      <c r="G131" s="38">
        <v>40</v>
      </c>
      <c r="H131" s="38">
        <v>0</v>
      </c>
      <c r="I131" s="38">
        <v>80</v>
      </c>
      <c r="J131" s="38">
        <v>0</v>
      </c>
      <c r="K131" s="38">
        <f t="shared" si="20"/>
        <v>895</v>
      </c>
      <c r="L131" s="38">
        <f t="shared" si="21"/>
        <v>150</v>
      </c>
      <c r="M131" s="38">
        <v>1019.95</v>
      </c>
      <c r="N131" s="4">
        <v>17.27543</v>
      </c>
      <c r="O131" s="28">
        <f t="shared" si="22"/>
        <v>2082.22543</v>
      </c>
    </row>
    <row r="132" spans="1:15" ht="24.95" customHeight="1" x14ac:dyDescent="0.25">
      <c r="A132" s="47">
        <v>29</v>
      </c>
      <c r="B132" s="8" t="s">
        <v>90</v>
      </c>
      <c r="C132" s="38">
        <v>35</v>
      </c>
      <c r="D132" s="38">
        <v>3</v>
      </c>
      <c r="E132" s="38">
        <v>358</v>
      </c>
      <c r="F132" s="38">
        <v>60</v>
      </c>
      <c r="G132" s="38">
        <v>5</v>
      </c>
      <c r="H132" s="38">
        <v>0</v>
      </c>
      <c r="I132" s="38">
        <v>5</v>
      </c>
      <c r="J132" s="38">
        <v>0</v>
      </c>
      <c r="K132" s="38">
        <f t="shared" si="20"/>
        <v>403</v>
      </c>
      <c r="L132" s="38">
        <f t="shared" si="21"/>
        <v>63</v>
      </c>
      <c r="M132" s="38">
        <v>392.50000000000006</v>
      </c>
      <c r="N132" s="4">
        <v>90.42</v>
      </c>
      <c r="O132" s="28">
        <f t="shared" si="22"/>
        <v>948.92</v>
      </c>
    </row>
    <row r="133" spans="1:15" ht="24.95" customHeight="1" x14ac:dyDescent="0.25">
      <c r="A133" s="47">
        <v>30</v>
      </c>
      <c r="B133" s="8" t="s">
        <v>91</v>
      </c>
      <c r="C133" s="38">
        <v>415</v>
      </c>
      <c r="D133" s="38">
        <v>175</v>
      </c>
      <c r="E133" s="38">
        <v>0</v>
      </c>
      <c r="F133" s="38">
        <v>0</v>
      </c>
      <c r="G133" s="38">
        <v>5</v>
      </c>
      <c r="H133" s="38">
        <v>0</v>
      </c>
      <c r="I133" s="38">
        <v>25</v>
      </c>
      <c r="J133" s="38">
        <v>0</v>
      </c>
      <c r="K133" s="38">
        <f t="shared" si="20"/>
        <v>445</v>
      </c>
      <c r="L133" s="38">
        <f t="shared" si="21"/>
        <v>175</v>
      </c>
      <c r="M133" s="38">
        <v>869.31999999999994</v>
      </c>
      <c r="N133" s="4">
        <v>2</v>
      </c>
      <c r="O133" s="28">
        <f t="shared" si="22"/>
        <v>1491.32</v>
      </c>
    </row>
    <row r="134" spans="1:15" ht="24.95" customHeight="1" x14ac:dyDescent="0.25">
      <c r="A134" s="47">
        <v>31</v>
      </c>
      <c r="B134" s="8" t="s">
        <v>92</v>
      </c>
      <c r="C134" s="38">
        <v>250</v>
      </c>
      <c r="D134" s="38">
        <v>60</v>
      </c>
      <c r="E134" s="38">
        <v>0</v>
      </c>
      <c r="F134" s="38">
        <v>0</v>
      </c>
      <c r="G134" s="38">
        <v>5</v>
      </c>
      <c r="H134" s="38">
        <v>0</v>
      </c>
      <c r="I134" s="38">
        <v>15</v>
      </c>
      <c r="J134" s="38">
        <v>0</v>
      </c>
      <c r="K134" s="38">
        <f t="shared" si="20"/>
        <v>270</v>
      </c>
      <c r="L134" s="38">
        <f t="shared" si="21"/>
        <v>60</v>
      </c>
      <c r="M134" s="38">
        <v>349.41999999999996</v>
      </c>
      <c r="N134" s="4">
        <v>0</v>
      </c>
      <c r="O134" s="28">
        <f t="shared" si="22"/>
        <v>679.42</v>
      </c>
    </row>
    <row r="135" spans="1:15" ht="24.95" customHeight="1" x14ac:dyDescent="0.25">
      <c r="A135" s="47">
        <v>32</v>
      </c>
      <c r="B135" s="8" t="s">
        <v>93</v>
      </c>
      <c r="C135" s="38">
        <v>450</v>
      </c>
      <c r="D135" s="38">
        <v>80</v>
      </c>
      <c r="E135" s="38">
        <v>0</v>
      </c>
      <c r="F135" s="38">
        <v>0</v>
      </c>
      <c r="G135" s="38">
        <v>0</v>
      </c>
      <c r="H135" s="38">
        <v>5</v>
      </c>
      <c r="I135" s="38">
        <v>40</v>
      </c>
      <c r="J135" s="38">
        <v>5</v>
      </c>
      <c r="K135" s="38">
        <f t="shared" si="20"/>
        <v>490</v>
      </c>
      <c r="L135" s="38">
        <f t="shared" si="21"/>
        <v>90</v>
      </c>
      <c r="M135" s="38">
        <v>606.86999999999989</v>
      </c>
      <c r="N135" s="4">
        <v>14.42198</v>
      </c>
      <c r="O135" s="28">
        <f t="shared" si="22"/>
        <v>1201.29198</v>
      </c>
    </row>
    <row r="136" spans="1:15" ht="24.95" customHeight="1" x14ac:dyDescent="0.25">
      <c r="A136" s="47">
        <v>33</v>
      </c>
      <c r="B136" s="8" t="s">
        <v>94</v>
      </c>
      <c r="C136" s="38">
        <v>417</v>
      </c>
      <c r="D136" s="38">
        <v>179.13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38">
        <f t="shared" si="20"/>
        <v>417</v>
      </c>
      <c r="L136" s="38">
        <f t="shared" si="21"/>
        <v>179.13</v>
      </c>
      <c r="M136" s="38">
        <v>722.44999999999993</v>
      </c>
      <c r="N136" s="4">
        <v>0</v>
      </c>
      <c r="O136" s="28">
        <f t="shared" si="22"/>
        <v>1318.58</v>
      </c>
    </row>
    <row r="137" spans="1:15" ht="24.95" customHeight="1" x14ac:dyDescent="0.25">
      <c r="A137" s="47">
        <v>34</v>
      </c>
      <c r="B137" s="8" t="s">
        <v>95</v>
      </c>
      <c r="C137" s="38">
        <v>138</v>
      </c>
      <c r="D137" s="38">
        <v>10.870000000000001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f t="shared" ref="K137:K200" si="39">C137+E137+G137+I137</f>
        <v>138</v>
      </c>
      <c r="L137" s="38">
        <f t="shared" ref="L137:L200" si="40">D137+F137+H137+J137</f>
        <v>10.870000000000001</v>
      </c>
      <c r="M137" s="38">
        <v>640.28</v>
      </c>
      <c r="N137" s="4">
        <v>0</v>
      </c>
      <c r="O137" s="28">
        <f t="shared" ref="O137:O200" si="41">SUM(K137:N137)</f>
        <v>789.15</v>
      </c>
    </row>
    <row r="138" spans="1:15" s="15" customFormat="1" ht="24.95" customHeight="1" x14ac:dyDescent="0.25">
      <c r="A138" s="11"/>
      <c r="B138" s="18" t="s">
        <v>94</v>
      </c>
      <c r="C138" s="13">
        <f t="shared" ref="C138:O138" si="42">+C137+C136</f>
        <v>555</v>
      </c>
      <c r="D138" s="13">
        <f t="shared" si="42"/>
        <v>190</v>
      </c>
      <c r="E138" s="13">
        <f t="shared" si="42"/>
        <v>0</v>
      </c>
      <c r="F138" s="13">
        <f t="shared" si="42"/>
        <v>0</v>
      </c>
      <c r="G138" s="13">
        <f t="shared" si="42"/>
        <v>0</v>
      </c>
      <c r="H138" s="13">
        <f t="shared" si="42"/>
        <v>0</v>
      </c>
      <c r="I138" s="13">
        <f t="shared" si="42"/>
        <v>0</v>
      </c>
      <c r="J138" s="13">
        <f t="shared" si="42"/>
        <v>0</v>
      </c>
      <c r="K138" s="13">
        <f t="shared" si="42"/>
        <v>555</v>
      </c>
      <c r="L138" s="13">
        <f t="shared" si="42"/>
        <v>190</v>
      </c>
      <c r="M138" s="13">
        <f t="shared" si="42"/>
        <v>1362.73</v>
      </c>
      <c r="N138" s="14">
        <f t="shared" si="42"/>
        <v>0</v>
      </c>
      <c r="O138" s="13">
        <f t="shared" si="42"/>
        <v>2107.73</v>
      </c>
    </row>
    <row r="139" spans="1:15" s="25" customFormat="1" ht="24.95" customHeight="1" x14ac:dyDescent="0.25">
      <c r="A139" s="22" t="s">
        <v>218</v>
      </c>
      <c r="B139" s="32" t="s">
        <v>96</v>
      </c>
      <c r="C139" s="23">
        <f t="shared" ref="C139:O139" si="43">+C138+C135+C134+C133+C132+C131+C130+C129+C126+C123+C122+C121+C118+C117+C114+C111+C108+C105+C102+C99+C98+C97+C94</f>
        <v>15675</v>
      </c>
      <c r="D139" s="23">
        <f t="shared" si="43"/>
        <v>5832</v>
      </c>
      <c r="E139" s="23">
        <f t="shared" si="43"/>
        <v>1789</v>
      </c>
      <c r="F139" s="23">
        <f t="shared" si="43"/>
        <v>181</v>
      </c>
      <c r="G139" s="23">
        <f t="shared" si="43"/>
        <v>732</v>
      </c>
      <c r="H139" s="23">
        <f t="shared" si="43"/>
        <v>18</v>
      </c>
      <c r="I139" s="23">
        <f t="shared" si="43"/>
        <v>1456</v>
      </c>
      <c r="J139" s="23">
        <f t="shared" si="43"/>
        <v>24</v>
      </c>
      <c r="K139" s="23">
        <f t="shared" si="43"/>
        <v>19652</v>
      </c>
      <c r="L139" s="23">
        <f t="shared" si="43"/>
        <v>6055</v>
      </c>
      <c r="M139" s="23">
        <f t="shared" si="43"/>
        <v>46118.477200000001</v>
      </c>
      <c r="N139" s="24">
        <f t="shared" si="43"/>
        <v>16404.02464</v>
      </c>
      <c r="O139" s="23">
        <f t="shared" si="43"/>
        <v>88229.501839999997</v>
      </c>
    </row>
    <row r="140" spans="1:15" ht="24.95" customHeight="1" x14ac:dyDescent="0.25">
      <c r="A140" s="47">
        <v>1</v>
      </c>
      <c r="B140" s="31" t="s">
        <v>97</v>
      </c>
      <c r="C140" s="38">
        <v>958</v>
      </c>
      <c r="D140" s="38">
        <v>200</v>
      </c>
      <c r="E140" s="38">
        <v>24</v>
      </c>
      <c r="F140" s="38">
        <v>1</v>
      </c>
      <c r="G140" s="38">
        <v>84</v>
      </c>
      <c r="H140" s="38">
        <v>0</v>
      </c>
      <c r="I140" s="38">
        <v>100</v>
      </c>
      <c r="J140" s="38">
        <v>9</v>
      </c>
      <c r="K140" s="38">
        <f t="shared" si="39"/>
        <v>1166</v>
      </c>
      <c r="L140" s="38">
        <f t="shared" si="40"/>
        <v>210</v>
      </c>
      <c r="M140" s="38">
        <v>1110.46</v>
      </c>
      <c r="N140" s="4">
        <v>567.00000000000011</v>
      </c>
      <c r="O140" s="28">
        <f t="shared" si="41"/>
        <v>3053.46</v>
      </c>
    </row>
    <row r="141" spans="1:15" ht="24.95" customHeight="1" x14ac:dyDescent="0.25">
      <c r="A141" s="47">
        <v>2</v>
      </c>
      <c r="B141" s="31" t="s">
        <v>98</v>
      </c>
      <c r="C141" s="38">
        <v>1037</v>
      </c>
      <c r="D141" s="38">
        <v>315</v>
      </c>
      <c r="E141" s="38">
        <v>10</v>
      </c>
      <c r="F141" s="38">
        <v>0</v>
      </c>
      <c r="G141" s="38">
        <v>10</v>
      </c>
      <c r="H141" s="38">
        <v>0</v>
      </c>
      <c r="I141" s="38">
        <v>128</v>
      </c>
      <c r="J141" s="38">
        <v>8</v>
      </c>
      <c r="K141" s="38">
        <f t="shared" si="39"/>
        <v>1185</v>
      </c>
      <c r="L141" s="38">
        <f t="shared" si="40"/>
        <v>323</v>
      </c>
      <c r="M141" s="38">
        <v>2263.02</v>
      </c>
      <c r="N141" s="4">
        <v>473.8</v>
      </c>
      <c r="O141" s="28">
        <f t="shared" si="41"/>
        <v>4244.82</v>
      </c>
    </row>
    <row r="142" spans="1:15" ht="24.95" customHeight="1" x14ac:dyDescent="0.25">
      <c r="A142" s="47">
        <v>3</v>
      </c>
      <c r="B142" s="31" t="s">
        <v>99</v>
      </c>
      <c r="C142" s="38">
        <v>511</v>
      </c>
      <c r="D142" s="38">
        <v>81</v>
      </c>
      <c r="E142" s="38">
        <v>7</v>
      </c>
      <c r="F142" s="38">
        <v>0</v>
      </c>
      <c r="G142" s="38">
        <v>1</v>
      </c>
      <c r="H142" s="38">
        <v>0</v>
      </c>
      <c r="I142" s="38">
        <v>43</v>
      </c>
      <c r="J142" s="38">
        <v>5</v>
      </c>
      <c r="K142" s="38">
        <f t="shared" si="39"/>
        <v>562</v>
      </c>
      <c r="L142" s="38">
        <f t="shared" si="40"/>
        <v>86</v>
      </c>
      <c r="M142" s="38">
        <v>0</v>
      </c>
      <c r="N142" s="4">
        <v>0</v>
      </c>
      <c r="O142" s="28">
        <f t="shared" si="41"/>
        <v>648</v>
      </c>
    </row>
    <row r="143" spans="1:15" s="15" customFormat="1" ht="24.95" customHeight="1" x14ac:dyDescent="0.25">
      <c r="A143" s="11"/>
      <c r="B143" s="12" t="s">
        <v>98</v>
      </c>
      <c r="C143" s="14">
        <f t="shared" ref="C143:O143" si="44">+C142+C141</f>
        <v>1548</v>
      </c>
      <c r="D143" s="14">
        <f t="shared" si="44"/>
        <v>396</v>
      </c>
      <c r="E143" s="14">
        <f t="shared" si="44"/>
        <v>17</v>
      </c>
      <c r="F143" s="14">
        <f t="shared" si="44"/>
        <v>0</v>
      </c>
      <c r="G143" s="14">
        <f t="shared" si="44"/>
        <v>11</v>
      </c>
      <c r="H143" s="14">
        <f t="shared" si="44"/>
        <v>0</v>
      </c>
      <c r="I143" s="14">
        <f t="shared" si="44"/>
        <v>171</v>
      </c>
      <c r="J143" s="14">
        <f t="shared" si="44"/>
        <v>13</v>
      </c>
      <c r="K143" s="14">
        <f t="shared" si="44"/>
        <v>1747</v>
      </c>
      <c r="L143" s="14">
        <f t="shared" si="44"/>
        <v>409</v>
      </c>
      <c r="M143" s="14">
        <f t="shared" si="44"/>
        <v>2263.02</v>
      </c>
      <c r="N143" s="14">
        <f t="shared" si="44"/>
        <v>473.8</v>
      </c>
      <c r="O143" s="13">
        <f t="shared" si="44"/>
        <v>4892.82</v>
      </c>
    </row>
    <row r="144" spans="1:15" ht="24.95" customHeight="1" x14ac:dyDescent="0.25">
      <c r="A144" s="47">
        <v>4</v>
      </c>
      <c r="B144" s="31" t="s">
        <v>100</v>
      </c>
      <c r="C144" s="38">
        <v>763</v>
      </c>
      <c r="D144" s="38">
        <v>124</v>
      </c>
      <c r="E144" s="38">
        <v>14</v>
      </c>
      <c r="F144" s="38">
        <v>2</v>
      </c>
      <c r="G144" s="38">
        <v>60</v>
      </c>
      <c r="H144" s="38">
        <v>0</v>
      </c>
      <c r="I144" s="38">
        <v>115</v>
      </c>
      <c r="J144" s="38">
        <v>5</v>
      </c>
      <c r="K144" s="38">
        <f t="shared" si="39"/>
        <v>952</v>
      </c>
      <c r="L144" s="38">
        <f t="shared" si="40"/>
        <v>131</v>
      </c>
      <c r="M144" s="38">
        <v>1985.3799999999999</v>
      </c>
      <c r="N144" s="4">
        <v>454.91000000000008</v>
      </c>
      <c r="O144" s="28">
        <f t="shared" si="41"/>
        <v>3523.29</v>
      </c>
    </row>
    <row r="145" spans="1:15" ht="24.95" customHeight="1" x14ac:dyDescent="0.25">
      <c r="A145" s="47">
        <v>5</v>
      </c>
      <c r="B145" s="31" t="s">
        <v>101</v>
      </c>
      <c r="C145" s="38">
        <v>386</v>
      </c>
      <c r="D145" s="38">
        <v>101</v>
      </c>
      <c r="E145" s="38">
        <v>9</v>
      </c>
      <c r="F145" s="38">
        <v>1</v>
      </c>
      <c r="G145" s="38">
        <v>37</v>
      </c>
      <c r="H145" s="38">
        <v>0</v>
      </c>
      <c r="I145" s="38">
        <v>50</v>
      </c>
      <c r="J145" s="38">
        <v>5</v>
      </c>
      <c r="K145" s="38">
        <f t="shared" si="39"/>
        <v>482</v>
      </c>
      <c r="L145" s="38">
        <f t="shared" si="40"/>
        <v>107</v>
      </c>
      <c r="M145" s="38">
        <v>0</v>
      </c>
      <c r="N145" s="4">
        <v>0</v>
      </c>
      <c r="O145" s="28">
        <f t="shared" si="41"/>
        <v>589</v>
      </c>
    </row>
    <row r="146" spans="1:15" s="15" customFormat="1" ht="24.95" customHeight="1" x14ac:dyDescent="0.25">
      <c r="A146" s="11"/>
      <c r="B146" s="12" t="s">
        <v>100</v>
      </c>
      <c r="C146" s="14">
        <f t="shared" ref="C146:O146" si="45">+C145+C144</f>
        <v>1149</v>
      </c>
      <c r="D146" s="14">
        <f t="shared" si="45"/>
        <v>225</v>
      </c>
      <c r="E146" s="14">
        <f t="shared" si="45"/>
        <v>23</v>
      </c>
      <c r="F146" s="14">
        <f t="shared" si="45"/>
        <v>3</v>
      </c>
      <c r="G146" s="14">
        <f t="shared" si="45"/>
        <v>97</v>
      </c>
      <c r="H146" s="14">
        <f t="shared" si="45"/>
        <v>0</v>
      </c>
      <c r="I146" s="14">
        <f t="shared" si="45"/>
        <v>165</v>
      </c>
      <c r="J146" s="14">
        <f t="shared" si="45"/>
        <v>10</v>
      </c>
      <c r="K146" s="14">
        <f t="shared" si="45"/>
        <v>1434</v>
      </c>
      <c r="L146" s="14">
        <f t="shared" si="45"/>
        <v>238</v>
      </c>
      <c r="M146" s="14">
        <f t="shared" si="45"/>
        <v>1985.3799999999999</v>
      </c>
      <c r="N146" s="14">
        <f t="shared" si="45"/>
        <v>454.91000000000008</v>
      </c>
      <c r="O146" s="13">
        <f t="shared" si="45"/>
        <v>4112.29</v>
      </c>
    </row>
    <row r="147" spans="1:15" ht="24.95" customHeight="1" x14ac:dyDescent="0.25">
      <c r="A147" s="47">
        <v>6</v>
      </c>
      <c r="B147" s="31" t="s">
        <v>102</v>
      </c>
      <c r="C147" s="38">
        <v>1108</v>
      </c>
      <c r="D147" s="38">
        <v>145</v>
      </c>
      <c r="E147" s="38">
        <v>32</v>
      </c>
      <c r="F147" s="38">
        <v>4</v>
      </c>
      <c r="G147" s="38">
        <v>115</v>
      </c>
      <c r="H147" s="38">
        <v>3</v>
      </c>
      <c r="I147" s="38">
        <v>145</v>
      </c>
      <c r="J147" s="38">
        <v>5</v>
      </c>
      <c r="K147" s="38">
        <f t="shared" si="39"/>
        <v>1400</v>
      </c>
      <c r="L147" s="38">
        <f t="shared" si="40"/>
        <v>157</v>
      </c>
      <c r="M147" s="38">
        <v>2969.9400000000005</v>
      </c>
      <c r="N147" s="4">
        <v>310</v>
      </c>
      <c r="O147" s="28">
        <f t="shared" si="41"/>
        <v>4836.9400000000005</v>
      </c>
    </row>
    <row r="148" spans="1:15" ht="37.5" customHeight="1" x14ac:dyDescent="0.25">
      <c r="A148" s="47">
        <v>8</v>
      </c>
      <c r="B148" s="31" t="s">
        <v>103</v>
      </c>
      <c r="C148" s="38">
        <v>267</v>
      </c>
      <c r="D148" s="38">
        <v>314</v>
      </c>
      <c r="E148" s="38">
        <v>0</v>
      </c>
      <c r="F148" s="38">
        <v>0</v>
      </c>
      <c r="G148" s="38">
        <v>50</v>
      </c>
      <c r="H148" s="38">
        <v>3</v>
      </c>
      <c r="I148" s="38">
        <v>65</v>
      </c>
      <c r="J148" s="38">
        <v>5</v>
      </c>
      <c r="K148" s="38">
        <f t="shared" si="39"/>
        <v>382</v>
      </c>
      <c r="L148" s="38">
        <f t="shared" si="40"/>
        <v>322</v>
      </c>
      <c r="M148" s="38">
        <v>51</v>
      </c>
      <c r="N148" s="4">
        <v>0</v>
      </c>
      <c r="O148" s="28">
        <f t="shared" si="41"/>
        <v>755</v>
      </c>
    </row>
    <row r="149" spans="1:15" s="15" customFormat="1" ht="24.95" customHeight="1" x14ac:dyDescent="0.25">
      <c r="A149" s="11"/>
      <c r="B149" s="12" t="s">
        <v>102</v>
      </c>
      <c r="C149" s="14">
        <f t="shared" ref="C149:O149" si="46">+C148+C147</f>
        <v>1375</v>
      </c>
      <c r="D149" s="14">
        <f t="shared" si="46"/>
        <v>459</v>
      </c>
      <c r="E149" s="14">
        <f t="shared" si="46"/>
        <v>32</v>
      </c>
      <c r="F149" s="14">
        <f t="shared" si="46"/>
        <v>4</v>
      </c>
      <c r="G149" s="14">
        <f t="shared" si="46"/>
        <v>165</v>
      </c>
      <c r="H149" s="14">
        <f t="shared" si="46"/>
        <v>6</v>
      </c>
      <c r="I149" s="14">
        <f t="shared" si="46"/>
        <v>210</v>
      </c>
      <c r="J149" s="14">
        <f t="shared" si="46"/>
        <v>10</v>
      </c>
      <c r="K149" s="14">
        <f t="shared" si="46"/>
        <v>1782</v>
      </c>
      <c r="L149" s="14">
        <f t="shared" si="46"/>
        <v>479</v>
      </c>
      <c r="M149" s="14">
        <f t="shared" si="46"/>
        <v>3020.9400000000005</v>
      </c>
      <c r="N149" s="14">
        <f t="shared" si="46"/>
        <v>310</v>
      </c>
      <c r="O149" s="13">
        <f t="shared" si="46"/>
        <v>5591.9400000000005</v>
      </c>
    </row>
    <row r="150" spans="1:15" ht="24.95" customHeight="1" x14ac:dyDescent="0.25">
      <c r="A150" s="47">
        <v>9</v>
      </c>
      <c r="B150" s="31" t="s">
        <v>104</v>
      </c>
      <c r="C150" s="38">
        <v>4860</v>
      </c>
      <c r="D150" s="38">
        <v>920</v>
      </c>
      <c r="E150" s="38">
        <v>188</v>
      </c>
      <c r="F150" s="38">
        <v>41</v>
      </c>
      <c r="G150" s="38">
        <v>110</v>
      </c>
      <c r="H150" s="38">
        <v>2</v>
      </c>
      <c r="I150" s="38">
        <v>458</v>
      </c>
      <c r="J150" s="38">
        <v>15</v>
      </c>
      <c r="K150" s="38">
        <f t="shared" si="39"/>
        <v>5616</v>
      </c>
      <c r="L150" s="38">
        <f t="shared" si="40"/>
        <v>978</v>
      </c>
      <c r="M150" s="38">
        <v>14816</v>
      </c>
      <c r="N150" s="4">
        <v>25898</v>
      </c>
      <c r="O150" s="28">
        <f t="shared" si="41"/>
        <v>47308</v>
      </c>
    </row>
    <row r="151" spans="1:15" ht="47.25" customHeight="1" x14ac:dyDescent="0.25">
      <c r="A151" s="47">
        <v>10</v>
      </c>
      <c r="B151" s="31" t="s">
        <v>244</v>
      </c>
      <c r="C151" s="38">
        <v>850</v>
      </c>
      <c r="D151" s="38">
        <v>683</v>
      </c>
      <c r="E151" s="38">
        <v>42</v>
      </c>
      <c r="F151" s="38">
        <v>14</v>
      </c>
      <c r="G151" s="38">
        <v>0</v>
      </c>
      <c r="H151" s="38">
        <v>0</v>
      </c>
      <c r="I151" s="38">
        <v>135</v>
      </c>
      <c r="J151" s="38">
        <v>5</v>
      </c>
      <c r="K151" s="38">
        <f t="shared" si="39"/>
        <v>1027</v>
      </c>
      <c r="L151" s="38">
        <f t="shared" si="40"/>
        <v>702</v>
      </c>
      <c r="M151" s="30"/>
      <c r="N151" s="42"/>
      <c r="O151" s="28">
        <f t="shared" si="41"/>
        <v>1729</v>
      </c>
    </row>
    <row r="152" spans="1:15" ht="24.95" customHeight="1" x14ac:dyDescent="0.25">
      <c r="A152" s="47">
        <v>11</v>
      </c>
      <c r="B152" s="9" t="s">
        <v>230</v>
      </c>
      <c r="C152" s="38">
        <v>90</v>
      </c>
      <c r="D152" s="38">
        <v>82</v>
      </c>
      <c r="E152" s="38">
        <v>5</v>
      </c>
      <c r="F152" s="38">
        <v>2</v>
      </c>
      <c r="G152" s="38">
        <v>0</v>
      </c>
      <c r="H152" s="38">
        <v>0</v>
      </c>
      <c r="I152" s="38">
        <v>12</v>
      </c>
      <c r="J152" s="38">
        <v>3</v>
      </c>
      <c r="K152" s="38">
        <f t="shared" si="39"/>
        <v>107</v>
      </c>
      <c r="L152" s="38">
        <f t="shared" si="40"/>
        <v>87</v>
      </c>
      <c r="M152" s="38">
        <v>0</v>
      </c>
      <c r="N152" s="4">
        <v>0</v>
      </c>
      <c r="O152" s="28">
        <f t="shared" si="41"/>
        <v>194</v>
      </c>
    </row>
    <row r="153" spans="1:15" ht="41.25" customHeight="1" x14ac:dyDescent="0.25">
      <c r="A153" s="47">
        <v>12</v>
      </c>
      <c r="B153" s="9" t="s">
        <v>231</v>
      </c>
      <c r="C153" s="38">
        <v>110</v>
      </c>
      <c r="D153" s="38">
        <v>133</v>
      </c>
      <c r="E153" s="38">
        <v>58</v>
      </c>
      <c r="F153" s="38">
        <v>5</v>
      </c>
      <c r="G153" s="38">
        <v>0</v>
      </c>
      <c r="H153" s="38">
        <v>0</v>
      </c>
      <c r="I153" s="38">
        <v>21</v>
      </c>
      <c r="J153" s="38">
        <v>5</v>
      </c>
      <c r="K153" s="38">
        <f t="shared" si="39"/>
        <v>189</v>
      </c>
      <c r="L153" s="38">
        <f t="shared" si="40"/>
        <v>143</v>
      </c>
      <c r="M153" s="38">
        <v>0</v>
      </c>
      <c r="N153" s="4">
        <v>0</v>
      </c>
      <c r="O153" s="28">
        <f t="shared" si="41"/>
        <v>332</v>
      </c>
    </row>
    <row r="154" spans="1:15" ht="43.5" customHeight="1" x14ac:dyDescent="0.25">
      <c r="A154" s="47">
        <v>13</v>
      </c>
      <c r="B154" s="31" t="s">
        <v>105</v>
      </c>
      <c r="C154" s="38">
        <v>110</v>
      </c>
      <c r="D154" s="38">
        <v>31</v>
      </c>
      <c r="E154" s="38">
        <v>5</v>
      </c>
      <c r="F154" s="38">
        <v>2</v>
      </c>
      <c r="G154" s="38">
        <v>0</v>
      </c>
      <c r="H154" s="38">
        <v>0</v>
      </c>
      <c r="I154" s="38">
        <v>10</v>
      </c>
      <c r="J154" s="38">
        <v>2</v>
      </c>
      <c r="K154" s="38">
        <f t="shared" si="39"/>
        <v>125</v>
      </c>
      <c r="L154" s="38">
        <f t="shared" si="40"/>
        <v>35</v>
      </c>
      <c r="M154" s="38">
        <v>0</v>
      </c>
      <c r="N154" s="4">
        <v>0</v>
      </c>
      <c r="O154" s="28">
        <f t="shared" si="41"/>
        <v>160</v>
      </c>
    </row>
    <row r="155" spans="1:15" ht="48" customHeight="1" x14ac:dyDescent="0.25">
      <c r="A155" s="47">
        <v>14</v>
      </c>
      <c r="B155" s="9" t="s">
        <v>232</v>
      </c>
      <c r="C155" s="38">
        <v>112</v>
      </c>
      <c r="D155" s="38">
        <v>90</v>
      </c>
      <c r="E155" s="38">
        <v>45</v>
      </c>
      <c r="F155" s="38">
        <v>7</v>
      </c>
      <c r="G155" s="38">
        <v>0</v>
      </c>
      <c r="H155" s="38">
        <v>0</v>
      </c>
      <c r="I155" s="38">
        <v>17</v>
      </c>
      <c r="J155" s="38">
        <v>2</v>
      </c>
      <c r="K155" s="38">
        <f t="shared" si="39"/>
        <v>174</v>
      </c>
      <c r="L155" s="38">
        <f t="shared" si="40"/>
        <v>99</v>
      </c>
      <c r="M155" s="38">
        <v>0</v>
      </c>
      <c r="N155" s="4">
        <v>0</v>
      </c>
      <c r="O155" s="28">
        <f t="shared" si="41"/>
        <v>273</v>
      </c>
    </row>
    <row r="156" spans="1:15" ht="24.95" customHeight="1" x14ac:dyDescent="0.25">
      <c r="A156" s="47">
        <v>15</v>
      </c>
      <c r="B156" s="9" t="s">
        <v>233</v>
      </c>
      <c r="C156" s="38">
        <v>134</v>
      </c>
      <c r="D156" s="38">
        <v>552</v>
      </c>
      <c r="E156" s="38">
        <v>0</v>
      </c>
      <c r="F156" s="38">
        <v>0</v>
      </c>
      <c r="G156" s="38">
        <v>0</v>
      </c>
      <c r="H156" s="38">
        <v>0</v>
      </c>
      <c r="I156" s="38">
        <v>30</v>
      </c>
      <c r="J156" s="38">
        <v>2</v>
      </c>
      <c r="K156" s="38">
        <f t="shared" si="39"/>
        <v>164</v>
      </c>
      <c r="L156" s="38">
        <f t="shared" si="40"/>
        <v>554</v>
      </c>
      <c r="M156" s="38">
        <v>0</v>
      </c>
      <c r="N156" s="4">
        <v>0</v>
      </c>
      <c r="O156" s="28">
        <f t="shared" si="41"/>
        <v>718</v>
      </c>
    </row>
    <row r="157" spans="1:15" ht="45.75" customHeight="1" x14ac:dyDescent="0.25">
      <c r="A157" s="47">
        <v>16</v>
      </c>
      <c r="B157" s="9" t="s">
        <v>234</v>
      </c>
      <c r="C157" s="38">
        <v>90</v>
      </c>
      <c r="D157" s="38">
        <v>44</v>
      </c>
      <c r="E157" s="38">
        <v>0</v>
      </c>
      <c r="F157" s="38">
        <v>0</v>
      </c>
      <c r="G157" s="38">
        <v>0</v>
      </c>
      <c r="H157" s="38">
        <v>0</v>
      </c>
      <c r="I157" s="38">
        <v>10</v>
      </c>
      <c r="J157" s="38">
        <v>4</v>
      </c>
      <c r="K157" s="38">
        <f t="shared" si="39"/>
        <v>100</v>
      </c>
      <c r="L157" s="38">
        <f t="shared" si="40"/>
        <v>48</v>
      </c>
      <c r="M157" s="38">
        <v>0</v>
      </c>
      <c r="N157" s="4">
        <v>0</v>
      </c>
      <c r="O157" s="28">
        <f t="shared" si="41"/>
        <v>148</v>
      </c>
    </row>
    <row r="158" spans="1:15" ht="24.95" customHeight="1" x14ac:dyDescent="0.25">
      <c r="A158" s="47">
        <v>17</v>
      </c>
      <c r="B158" s="38" t="s">
        <v>106</v>
      </c>
      <c r="C158" s="38">
        <v>350</v>
      </c>
      <c r="D158" s="38">
        <v>146</v>
      </c>
      <c r="E158" s="38">
        <v>0</v>
      </c>
      <c r="F158" s="38">
        <v>0</v>
      </c>
      <c r="G158" s="38">
        <v>0</v>
      </c>
      <c r="H158" s="38">
        <v>0</v>
      </c>
      <c r="I158" s="38">
        <v>35</v>
      </c>
      <c r="J158" s="38">
        <v>5</v>
      </c>
      <c r="K158" s="38">
        <f t="shared" si="39"/>
        <v>385</v>
      </c>
      <c r="L158" s="38">
        <f t="shared" si="40"/>
        <v>151</v>
      </c>
      <c r="M158" s="38">
        <v>0</v>
      </c>
      <c r="N158" s="4">
        <v>0</v>
      </c>
      <c r="O158" s="28">
        <f t="shared" si="41"/>
        <v>536</v>
      </c>
    </row>
    <row r="159" spans="1:15" s="15" customFormat="1" ht="24.95" customHeight="1" x14ac:dyDescent="0.25">
      <c r="A159" s="11"/>
      <c r="B159" s="19" t="s">
        <v>104</v>
      </c>
      <c r="C159" s="14">
        <f t="shared" ref="C159:O159" si="47">SUM(C150:C158)</f>
        <v>6706</v>
      </c>
      <c r="D159" s="14">
        <f t="shared" si="47"/>
        <v>2681</v>
      </c>
      <c r="E159" s="14">
        <f t="shared" si="47"/>
        <v>343</v>
      </c>
      <c r="F159" s="14">
        <f t="shared" si="47"/>
        <v>71</v>
      </c>
      <c r="G159" s="14">
        <f t="shared" si="47"/>
        <v>110</v>
      </c>
      <c r="H159" s="14">
        <f t="shared" si="47"/>
        <v>2</v>
      </c>
      <c r="I159" s="14">
        <f t="shared" si="47"/>
        <v>728</v>
      </c>
      <c r="J159" s="14">
        <f t="shared" si="47"/>
        <v>43</v>
      </c>
      <c r="K159" s="14">
        <f t="shared" si="47"/>
        <v>7887</v>
      </c>
      <c r="L159" s="14">
        <f t="shared" si="47"/>
        <v>2797</v>
      </c>
      <c r="M159" s="14">
        <f t="shared" si="47"/>
        <v>14816</v>
      </c>
      <c r="N159" s="14">
        <f t="shared" si="47"/>
        <v>25898</v>
      </c>
      <c r="O159" s="13">
        <f t="shared" si="47"/>
        <v>51398</v>
      </c>
    </row>
    <row r="160" spans="1:15" ht="24.95" customHeight="1" x14ac:dyDescent="0.25">
      <c r="A160" s="47">
        <v>18</v>
      </c>
      <c r="B160" s="31" t="s">
        <v>107</v>
      </c>
      <c r="C160" s="38">
        <v>800</v>
      </c>
      <c r="D160" s="38">
        <v>146.25</v>
      </c>
      <c r="E160" s="38">
        <v>25</v>
      </c>
      <c r="F160" s="38">
        <v>7</v>
      </c>
      <c r="G160" s="38">
        <v>13</v>
      </c>
      <c r="H160" s="38">
        <v>0</v>
      </c>
      <c r="I160" s="38">
        <v>85</v>
      </c>
      <c r="J160" s="38">
        <v>5</v>
      </c>
      <c r="K160" s="38">
        <f t="shared" si="39"/>
        <v>923</v>
      </c>
      <c r="L160" s="38">
        <f t="shared" si="40"/>
        <v>158.25</v>
      </c>
      <c r="M160" s="38">
        <v>1048.1500000000001</v>
      </c>
      <c r="N160" s="4">
        <v>35.299999999999997</v>
      </c>
      <c r="O160" s="28">
        <f t="shared" si="41"/>
        <v>2164.7000000000003</v>
      </c>
    </row>
    <row r="161" spans="1:15" ht="24.95" customHeight="1" x14ac:dyDescent="0.25">
      <c r="A161" s="47">
        <v>19</v>
      </c>
      <c r="B161" s="31" t="s">
        <v>108</v>
      </c>
      <c r="C161" s="38">
        <v>606</v>
      </c>
      <c r="D161" s="38">
        <v>114.75</v>
      </c>
      <c r="E161" s="38">
        <v>16</v>
      </c>
      <c r="F161" s="38">
        <v>4</v>
      </c>
      <c r="G161" s="38">
        <v>40</v>
      </c>
      <c r="H161" s="38">
        <v>0</v>
      </c>
      <c r="I161" s="38">
        <v>30</v>
      </c>
      <c r="J161" s="38">
        <v>5</v>
      </c>
      <c r="K161" s="38">
        <f t="shared" si="39"/>
        <v>692</v>
      </c>
      <c r="L161" s="38">
        <f t="shared" si="40"/>
        <v>123.75</v>
      </c>
      <c r="M161" s="38">
        <v>1283.0899999999999</v>
      </c>
      <c r="N161" s="4">
        <v>341.5</v>
      </c>
      <c r="O161" s="28">
        <f t="shared" si="41"/>
        <v>2440.34</v>
      </c>
    </row>
    <row r="162" spans="1:15" ht="40.5" customHeight="1" x14ac:dyDescent="0.25">
      <c r="A162" s="47">
        <v>20</v>
      </c>
      <c r="B162" s="31" t="s">
        <v>109</v>
      </c>
      <c r="C162" s="38">
        <v>275</v>
      </c>
      <c r="D162" s="38">
        <v>2</v>
      </c>
      <c r="E162" s="38">
        <v>60</v>
      </c>
      <c r="F162" s="38">
        <v>22</v>
      </c>
      <c r="G162" s="38">
        <v>16</v>
      </c>
      <c r="H162" s="38">
        <v>2</v>
      </c>
      <c r="I162" s="38">
        <v>16</v>
      </c>
      <c r="J162" s="38">
        <v>4</v>
      </c>
      <c r="K162" s="38">
        <f t="shared" si="39"/>
        <v>367</v>
      </c>
      <c r="L162" s="38">
        <f t="shared" si="40"/>
        <v>30</v>
      </c>
      <c r="M162" s="38">
        <v>0</v>
      </c>
      <c r="N162" s="4">
        <v>0</v>
      </c>
      <c r="O162" s="28">
        <f t="shared" si="41"/>
        <v>397</v>
      </c>
    </row>
    <row r="163" spans="1:15" s="15" customFormat="1" ht="24.95" customHeight="1" x14ac:dyDescent="0.25">
      <c r="A163" s="11"/>
      <c r="B163" s="12" t="s">
        <v>108</v>
      </c>
      <c r="C163" s="14">
        <f t="shared" ref="C163:O163" si="48">+C162+C161</f>
        <v>881</v>
      </c>
      <c r="D163" s="14">
        <f t="shared" si="48"/>
        <v>116.75</v>
      </c>
      <c r="E163" s="14">
        <f t="shared" si="48"/>
        <v>76</v>
      </c>
      <c r="F163" s="14">
        <f t="shared" si="48"/>
        <v>26</v>
      </c>
      <c r="G163" s="14">
        <f t="shared" si="48"/>
        <v>56</v>
      </c>
      <c r="H163" s="14">
        <f t="shared" si="48"/>
        <v>2</v>
      </c>
      <c r="I163" s="14">
        <f t="shared" si="48"/>
        <v>46</v>
      </c>
      <c r="J163" s="14">
        <f t="shared" si="48"/>
        <v>9</v>
      </c>
      <c r="K163" s="14">
        <f t="shared" si="48"/>
        <v>1059</v>
      </c>
      <c r="L163" s="14">
        <f t="shared" si="48"/>
        <v>153.75</v>
      </c>
      <c r="M163" s="14">
        <f t="shared" si="48"/>
        <v>1283.0899999999999</v>
      </c>
      <c r="N163" s="14">
        <f t="shared" si="48"/>
        <v>341.5</v>
      </c>
      <c r="O163" s="13">
        <f t="shared" si="48"/>
        <v>2837.34</v>
      </c>
    </row>
    <row r="164" spans="1:15" ht="24.95" customHeight="1" x14ac:dyDescent="0.25">
      <c r="A164" s="47">
        <v>21</v>
      </c>
      <c r="B164" s="31" t="s">
        <v>110</v>
      </c>
      <c r="C164" s="38">
        <v>3878</v>
      </c>
      <c r="D164" s="38">
        <v>379</v>
      </c>
      <c r="E164" s="38">
        <v>70</v>
      </c>
      <c r="F164" s="38">
        <v>10</v>
      </c>
      <c r="G164" s="38">
        <v>80</v>
      </c>
      <c r="H164" s="38">
        <v>4</v>
      </c>
      <c r="I164" s="38">
        <v>530</v>
      </c>
      <c r="J164" s="38">
        <v>5</v>
      </c>
      <c r="K164" s="38">
        <f t="shared" si="39"/>
        <v>4558</v>
      </c>
      <c r="L164" s="38">
        <f t="shared" si="40"/>
        <v>398</v>
      </c>
      <c r="M164" s="38">
        <v>9570.5</v>
      </c>
      <c r="N164" s="4">
        <v>12590</v>
      </c>
      <c r="O164" s="28">
        <f t="shared" si="41"/>
        <v>27116.5</v>
      </c>
    </row>
    <row r="165" spans="1:15" ht="24.95" customHeight="1" x14ac:dyDescent="0.25">
      <c r="A165" s="47">
        <v>22</v>
      </c>
      <c r="B165" s="31" t="s">
        <v>111</v>
      </c>
      <c r="C165" s="38">
        <v>625</v>
      </c>
      <c r="D165" s="38">
        <v>202</v>
      </c>
      <c r="E165" s="38">
        <v>0</v>
      </c>
      <c r="F165" s="38">
        <v>1</v>
      </c>
      <c r="G165" s="38">
        <v>55</v>
      </c>
      <c r="H165" s="38">
        <v>0</v>
      </c>
      <c r="I165" s="38">
        <v>90</v>
      </c>
      <c r="J165" s="38">
        <v>2</v>
      </c>
      <c r="K165" s="38">
        <f t="shared" si="39"/>
        <v>770</v>
      </c>
      <c r="L165" s="38">
        <f t="shared" si="40"/>
        <v>205</v>
      </c>
      <c r="M165" s="38">
        <v>1801.9499999999998</v>
      </c>
      <c r="N165" s="4">
        <v>62.710000000000008</v>
      </c>
      <c r="O165" s="28">
        <f t="shared" si="41"/>
        <v>2839.66</v>
      </c>
    </row>
    <row r="166" spans="1:15" ht="42" customHeight="1" x14ac:dyDescent="0.25">
      <c r="A166" s="47">
        <v>23</v>
      </c>
      <c r="B166" s="31" t="s">
        <v>112</v>
      </c>
      <c r="C166" s="38">
        <v>192</v>
      </c>
      <c r="D166" s="38">
        <v>0</v>
      </c>
      <c r="E166" s="38">
        <v>16</v>
      </c>
      <c r="F166" s="38">
        <v>0</v>
      </c>
      <c r="G166" s="38">
        <v>20</v>
      </c>
      <c r="H166" s="38">
        <v>0</v>
      </c>
      <c r="I166" s="38">
        <v>18</v>
      </c>
      <c r="J166" s="38">
        <v>5</v>
      </c>
      <c r="K166" s="38">
        <f t="shared" si="39"/>
        <v>246</v>
      </c>
      <c r="L166" s="38">
        <f t="shared" si="40"/>
        <v>5</v>
      </c>
      <c r="M166" s="38">
        <v>0</v>
      </c>
      <c r="N166" s="4">
        <v>0</v>
      </c>
      <c r="O166" s="28">
        <f t="shared" si="41"/>
        <v>251</v>
      </c>
    </row>
    <row r="167" spans="1:15" s="15" customFormat="1" ht="24.95" customHeight="1" x14ac:dyDescent="0.25">
      <c r="A167" s="11"/>
      <c r="B167" s="12" t="s">
        <v>111</v>
      </c>
      <c r="C167" s="14">
        <f t="shared" ref="C167:O167" si="49">+C166+C165</f>
        <v>817</v>
      </c>
      <c r="D167" s="14">
        <f t="shared" si="49"/>
        <v>202</v>
      </c>
      <c r="E167" s="14">
        <f t="shared" si="49"/>
        <v>16</v>
      </c>
      <c r="F167" s="14">
        <f t="shared" si="49"/>
        <v>1</v>
      </c>
      <c r="G167" s="14">
        <f t="shared" si="49"/>
        <v>75</v>
      </c>
      <c r="H167" s="14">
        <f t="shared" si="49"/>
        <v>0</v>
      </c>
      <c r="I167" s="14">
        <f t="shared" si="49"/>
        <v>108</v>
      </c>
      <c r="J167" s="14">
        <f t="shared" si="49"/>
        <v>7</v>
      </c>
      <c r="K167" s="14">
        <f t="shared" si="49"/>
        <v>1016</v>
      </c>
      <c r="L167" s="14">
        <f t="shared" si="49"/>
        <v>210</v>
      </c>
      <c r="M167" s="14">
        <f t="shared" si="49"/>
        <v>1801.9499999999998</v>
      </c>
      <c r="N167" s="14">
        <f t="shared" si="49"/>
        <v>62.710000000000008</v>
      </c>
      <c r="O167" s="13">
        <f t="shared" si="49"/>
        <v>3090.66</v>
      </c>
    </row>
    <row r="168" spans="1:15" ht="24.95" customHeight="1" x14ac:dyDescent="0.25">
      <c r="A168" s="47">
        <v>24</v>
      </c>
      <c r="B168" s="31" t="s">
        <v>113</v>
      </c>
      <c r="C168" s="38">
        <v>602</v>
      </c>
      <c r="D168" s="38">
        <v>66</v>
      </c>
      <c r="E168" s="38">
        <v>0</v>
      </c>
      <c r="F168" s="38">
        <v>0</v>
      </c>
      <c r="G168" s="38">
        <v>25</v>
      </c>
      <c r="H168" s="38">
        <v>2</v>
      </c>
      <c r="I168" s="38">
        <v>34</v>
      </c>
      <c r="J168" s="38">
        <v>5</v>
      </c>
      <c r="K168" s="38">
        <f t="shared" si="39"/>
        <v>661</v>
      </c>
      <c r="L168" s="38">
        <f t="shared" si="40"/>
        <v>73</v>
      </c>
      <c r="M168" s="30">
        <v>1057.26</v>
      </c>
      <c r="N168" s="42">
        <v>280.89</v>
      </c>
      <c r="O168" s="28">
        <f t="shared" si="41"/>
        <v>2072.15</v>
      </c>
    </row>
    <row r="169" spans="1:15" ht="24.95" customHeight="1" x14ac:dyDescent="0.25">
      <c r="A169" s="47">
        <v>25</v>
      </c>
      <c r="B169" s="31" t="s">
        <v>114</v>
      </c>
      <c r="C169" s="38">
        <v>700</v>
      </c>
      <c r="D169" s="38">
        <v>224.75</v>
      </c>
      <c r="E169" s="38">
        <v>20</v>
      </c>
      <c r="F169" s="38">
        <v>5</v>
      </c>
      <c r="G169" s="38">
        <v>20</v>
      </c>
      <c r="H169" s="38">
        <v>0</v>
      </c>
      <c r="I169" s="38">
        <v>90</v>
      </c>
      <c r="J169" s="38">
        <v>2</v>
      </c>
      <c r="K169" s="38">
        <f t="shared" si="39"/>
        <v>830</v>
      </c>
      <c r="L169" s="38">
        <f t="shared" si="40"/>
        <v>231.75</v>
      </c>
      <c r="M169" s="38">
        <v>1301.76</v>
      </c>
      <c r="N169" s="4">
        <v>188.7</v>
      </c>
      <c r="O169" s="28">
        <f t="shared" si="41"/>
        <v>2552.21</v>
      </c>
    </row>
    <row r="170" spans="1:15" ht="45" customHeight="1" x14ac:dyDescent="0.25">
      <c r="A170" s="47">
        <v>26</v>
      </c>
      <c r="B170" s="31" t="s">
        <v>115</v>
      </c>
      <c r="C170" s="38">
        <v>300</v>
      </c>
      <c r="D170" s="38">
        <v>106</v>
      </c>
      <c r="E170" s="38">
        <v>14</v>
      </c>
      <c r="F170" s="38">
        <v>3</v>
      </c>
      <c r="G170" s="38">
        <v>8</v>
      </c>
      <c r="H170" s="38">
        <v>0</v>
      </c>
      <c r="I170" s="38">
        <v>35</v>
      </c>
      <c r="J170" s="38">
        <v>3</v>
      </c>
      <c r="K170" s="38">
        <f t="shared" si="39"/>
        <v>357</v>
      </c>
      <c r="L170" s="38">
        <f t="shared" si="40"/>
        <v>112</v>
      </c>
      <c r="M170" s="38">
        <v>0</v>
      </c>
      <c r="N170" s="4">
        <v>0</v>
      </c>
      <c r="O170" s="28">
        <f t="shared" si="41"/>
        <v>469</v>
      </c>
    </row>
    <row r="171" spans="1:15" s="15" customFormat="1" ht="24.95" customHeight="1" x14ac:dyDescent="0.25">
      <c r="A171" s="11"/>
      <c r="B171" s="12" t="s">
        <v>114</v>
      </c>
      <c r="C171" s="14">
        <f t="shared" ref="C171:O171" si="50">+C170+C169</f>
        <v>1000</v>
      </c>
      <c r="D171" s="14">
        <f t="shared" si="50"/>
        <v>330.75</v>
      </c>
      <c r="E171" s="14">
        <f t="shared" si="50"/>
        <v>34</v>
      </c>
      <c r="F171" s="14">
        <f t="shared" si="50"/>
        <v>8</v>
      </c>
      <c r="G171" s="14">
        <f t="shared" si="50"/>
        <v>28</v>
      </c>
      <c r="H171" s="14">
        <f t="shared" si="50"/>
        <v>0</v>
      </c>
      <c r="I171" s="14">
        <f t="shared" si="50"/>
        <v>125</v>
      </c>
      <c r="J171" s="14">
        <f t="shared" si="50"/>
        <v>5</v>
      </c>
      <c r="K171" s="14">
        <f t="shared" si="50"/>
        <v>1187</v>
      </c>
      <c r="L171" s="14">
        <f t="shared" si="50"/>
        <v>343.75</v>
      </c>
      <c r="M171" s="14">
        <f t="shared" si="50"/>
        <v>1301.76</v>
      </c>
      <c r="N171" s="14">
        <f t="shared" si="50"/>
        <v>188.7</v>
      </c>
      <c r="O171" s="13">
        <f t="shared" si="50"/>
        <v>3021.21</v>
      </c>
    </row>
    <row r="172" spans="1:15" ht="44.25" customHeight="1" x14ac:dyDescent="0.25">
      <c r="A172" s="47">
        <v>27</v>
      </c>
      <c r="B172" s="31" t="s">
        <v>238</v>
      </c>
      <c r="C172" s="38">
        <v>337</v>
      </c>
      <c r="D172" s="38">
        <v>232</v>
      </c>
      <c r="E172" s="38">
        <v>21</v>
      </c>
      <c r="F172" s="38">
        <v>1</v>
      </c>
      <c r="G172" s="38">
        <v>37</v>
      </c>
      <c r="H172" s="38">
        <v>0</v>
      </c>
      <c r="I172" s="38">
        <v>50</v>
      </c>
      <c r="J172" s="38">
        <v>10</v>
      </c>
      <c r="K172" s="38">
        <f t="shared" si="39"/>
        <v>445</v>
      </c>
      <c r="L172" s="38">
        <f t="shared" si="40"/>
        <v>243</v>
      </c>
      <c r="M172" s="38">
        <v>908.93999999999994</v>
      </c>
      <c r="N172" s="4">
        <v>48</v>
      </c>
      <c r="O172" s="28">
        <f t="shared" si="41"/>
        <v>1644.94</v>
      </c>
    </row>
    <row r="173" spans="1:15" ht="24.95" customHeight="1" x14ac:dyDescent="0.25">
      <c r="A173" s="47">
        <v>28</v>
      </c>
      <c r="B173" s="31" t="s">
        <v>116</v>
      </c>
      <c r="C173" s="38">
        <v>0</v>
      </c>
      <c r="D173" s="38">
        <v>0</v>
      </c>
      <c r="E173" s="38">
        <v>435</v>
      </c>
      <c r="F173" s="38">
        <v>150</v>
      </c>
      <c r="G173" s="38">
        <v>70</v>
      </c>
      <c r="H173" s="38">
        <v>5</v>
      </c>
      <c r="I173" s="38">
        <v>15</v>
      </c>
      <c r="J173" s="38">
        <v>3</v>
      </c>
      <c r="K173" s="38">
        <f t="shared" si="39"/>
        <v>520</v>
      </c>
      <c r="L173" s="38">
        <f t="shared" si="40"/>
        <v>158</v>
      </c>
      <c r="M173" s="38">
        <v>594</v>
      </c>
      <c r="N173" s="4">
        <v>114.77</v>
      </c>
      <c r="O173" s="28">
        <f t="shared" si="41"/>
        <v>1386.77</v>
      </c>
    </row>
    <row r="174" spans="1:15" ht="24.95" customHeight="1" x14ac:dyDescent="0.25">
      <c r="A174" s="47">
        <v>29</v>
      </c>
      <c r="B174" s="31" t="s">
        <v>117</v>
      </c>
      <c r="C174" s="38">
        <v>0</v>
      </c>
      <c r="D174" s="38">
        <v>0</v>
      </c>
      <c r="E174" s="38">
        <v>413</v>
      </c>
      <c r="F174" s="38">
        <v>130</v>
      </c>
      <c r="G174" s="38">
        <v>105</v>
      </c>
      <c r="H174" s="38">
        <v>15</v>
      </c>
      <c r="I174" s="38">
        <v>56</v>
      </c>
      <c r="J174" s="38">
        <v>3</v>
      </c>
      <c r="K174" s="38">
        <f t="shared" si="39"/>
        <v>574</v>
      </c>
      <c r="L174" s="38">
        <f t="shared" si="40"/>
        <v>148</v>
      </c>
      <c r="M174" s="38">
        <v>842.13000000000011</v>
      </c>
      <c r="N174" s="4">
        <v>0</v>
      </c>
      <c r="O174" s="28">
        <f t="shared" si="41"/>
        <v>1564.13</v>
      </c>
    </row>
    <row r="175" spans="1:15" ht="24.95" customHeight="1" x14ac:dyDescent="0.25">
      <c r="A175" s="47">
        <v>30</v>
      </c>
      <c r="B175" s="31" t="s">
        <v>118</v>
      </c>
      <c r="C175" s="38">
        <v>316</v>
      </c>
      <c r="D175" s="38">
        <v>60</v>
      </c>
      <c r="E175" s="38">
        <v>666</v>
      </c>
      <c r="F175" s="38">
        <v>164</v>
      </c>
      <c r="G175" s="38">
        <v>95</v>
      </c>
      <c r="H175" s="38">
        <v>5</v>
      </c>
      <c r="I175" s="38">
        <v>80</v>
      </c>
      <c r="J175" s="38">
        <v>0</v>
      </c>
      <c r="K175" s="38">
        <f t="shared" si="39"/>
        <v>1157</v>
      </c>
      <c r="L175" s="38">
        <f t="shared" si="40"/>
        <v>229</v>
      </c>
      <c r="M175" s="38">
        <v>40</v>
      </c>
      <c r="N175" s="4">
        <v>0</v>
      </c>
      <c r="O175" s="28">
        <f t="shared" si="41"/>
        <v>1426</v>
      </c>
    </row>
    <row r="176" spans="1:15" s="15" customFormat="1" ht="24.95" customHeight="1" x14ac:dyDescent="0.25">
      <c r="A176" s="11"/>
      <c r="B176" s="12" t="s">
        <v>117</v>
      </c>
      <c r="C176" s="14">
        <f t="shared" ref="C176:O176" si="51">+C175+C174</f>
        <v>316</v>
      </c>
      <c r="D176" s="14">
        <f t="shared" si="51"/>
        <v>60</v>
      </c>
      <c r="E176" s="14">
        <f t="shared" si="51"/>
        <v>1079</v>
      </c>
      <c r="F176" s="14">
        <f t="shared" si="51"/>
        <v>294</v>
      </c>
      <c r="G176" s="14">
        <f t="shared" si="51"/>
        <v>200</v>
      </c>
      <c r="H176" s="14">
        <f t="shared" si="51"/>
        <v>20</v>
      </c>
      <c r="I176" s="14">
        <f t="shared" si="51"/>
        <v>136</v>
      </c>
      <c r="J176" s="14">
        <f t="shared" si="51"/>
        <v>3</v>
      </c>
      <c r="K176" s="14">
        <f t="shared" si="51"/>
        <v>1731</v>
      </c>
      <c r="L176" s="14">
        <f t="shared" si="51"/>
        <v>377</v>
      </c>
      <c r="M176" s="14">
        <f t="shared" si="51"/>
        <v>882.13000000000011</v>
      </c>
      <c r="N176" s="14">
        <f t="shared" si="51"/>
        <v>0</v>
      </c>
      <c r="O176" s="13">
        <f t="shared" si="51"/>
        <v>2990.13</v>
      </c>
    </row>
    <row r="177" spans="1:15" ht="24.95" customHeight="1" x14ac:dyDescent="0.25">
      <c r="A177" s="47">
        <v>32</v>
      </c>
      <c r="B177" s="31" t="s">
        <v>119</v>
      </c>
      <c r="C177" s="38">
        <v>0</v>
      </c>
      <c r="D177" s="38">
        <v>0</v>
      </c>
      <c r="E177" s="38">
        <v>650</v>
      </c>
      <c r="F177" s="38">
        <v>106</v>
      </c>
      <c r="G177" s="38">
        <v>100</v>
      </c>
      <c r="H177" s="38">
        <v>1</v>
      </c>
      <c r="I177" s="38">
        <v>0</v>
      </c>
      <c r="J177" s="38">
        <v>0</v>
      </c>
      <c r="K177" s="38">
        <f t="shared" si="39"/>
        <v>750</v>
      </c>
      <c r="L177" s="38">
        <f t="shared" si="40"/>
        <v>107</v>
      </c>
      <c r="M177" s="38">
        <v>510.7</v>
      </c>
      <c r="N177" s="4">
        <v>69.78</v>
      </c>
      <c r="O177" s="28">
        <f t="shared" si="41"/>
        <v>1437.48</v>
      </c>
    </row>
    <row r="178" spans="1:15" ht="24.95" customHeight="1" x14ac:dyDescent="0.25">
      <c r="A178" s="47">
        <v>33</v>
      </c>
      <c r="B178" s="31" t="s">
        <v>120</v>
      </c>
      <c r="C178" s="38">
        <v>750</v>
      </c>
      <c r="D178" s="38">
        <v>109</v>
      </c>
      <c r="E178" s="38">
        <v>128</v>
      </c>
      <c r="F178" s="38">
        <v>25</v>
      </c>
      <c r="G178" s="38">
        <v>20</v>
      </c>
      <c r="H178" s="38">
        <v>4</v>
      </c>
      <c r="I178" s="38">
        <v>60</v>
      </c>
      <c r="J178" s="38">
        <v>4</v>
      </c>
      <c r="K178" s="38">
        <f t="shared" si="39"/>
        <v>958</v>
      </c>
      <c r="L178" s="38">
        <f t="shared" si="40"/>
        <v>142</v>
      </c>
      <c r="M178" s="38">
        <v>1035.17642</v>
      </c>
      <c r="N178" s="4">
        <v>11.596040000000002</v>
      </c>
      <c r="O178" s="28">
        <f t="shared" si="41"/>
        <v>2146.7724599999997</v>
      </c>
    </row>
    <row r="179" spans="1:15" ht="24.95" customHeight="1" x14ac:dyDescent="0.25">
      <c r="A179" s="47">
        <v>34</v>
      </c>
      <c r="B179" s="31" t="s">
        <v>121</v>
      </c>
      <c r="C179" s="38">
        <v>543</v>
      </c>
      <c r="D179" s="38">
        <v>2504.25</v>
      </c>
      <c r="E179" s="38">
        <v>38</v>
      </c>
      <c r="F179" s="38">
        <v>0</v>
      </c>
      <c r="G179" s="38">
        <v>35</v>
      </c>
      <c r="H179" s="38">
        <v>0</v>
      </c>
      <c r="I179" s="38">
        <v>80</v>
      </c>
      <c r="J179" s="38">
        <v>0</v>
      </c>
      <c r="K179" s="38">
        <f t="shared" si="39"/>
        <v>696</v>
      </c>
      <c r="L179" s="38">
        <f t="shared" si="40"/>
        <v>2504.25</v>
      </c>
      <c r="M179" s="38">
        <v>964.93000000000006</v>
      </c>
      <c r="N179" s="4">
        <v>218.29000000000002</v>
      </c>
      <c r="O179" s="28">
        <f t="shared" si="41"/>
        <v>4383.47</v>
      </c>
    </row>
    <row r="180" spans="1:15" ht="24.95" customHeight="1" x14ac:dyDescent="0.25">
      <c r="A180" s="47">
        <v>35</v>
      </c>
      <c r="B180" s="31" t="s">
        <v>122</v>
      </c>
      <c r="C180" s="38">
        <v>640</v>
      </c>
      <c r="D180" s="38">
        <v>24</v>
      </c>
      <c r="E180" s="38">
        <v>0</v>
      </c>
      <c r="F180" s="38">
        <v>0</v>
      </c>
      <c r="G180" s="38">
        <v>20</v>
      </c>
      <c r="H180" s="38">
        <v>0</v>
      </c>
      <c r="I180" s="38">
        <v>46</v>
      </c>
      <c r="J180" s="38">
        <v>0</v>
      </c>
      <c r="K180" s="38">
        <f t="shared" si="39"/>
        <v>706</v>
      </c>
      <c r="L180" s="38">
        <f t="shared" si="40"/>
        <v>24</v>
      </c>
      <c r="M180" s="38">
        <v>156.5</v>
      </c>
      <c r="N180" s="4">
        <v>0</v>
      </c>
      <c r="O180" s="28">
        <f t="shared" si="41"/>
        <v>886.5</v>
      </c>
    </row>
    <row r="181" spans="1:15" s="15" customFormat="1" ht="24.95" customHeight="1" x14ac:dyDescent="0.25">
      <c r="A181" s="11"/>
      <c r="B181" s="12" t="s">
        <v>121</v>
      </c>
      <c r="C181" s="14">
        <f t="shared" ref="C181:O181" si="52">+C180+C179</f>
        <v>1183</v>
      </c>
      <c r="D181" s="14">
        <f t="shared" si="52"/>
        <v>2528.25</v>
      </c>
      <c r="E181" s="14">
        <f t="shared" si="52"/>
        <v>38</v>
      </c>
      <c r="F181" s="14">
        <f t="shared" si="52"/>
        <v>0</v>
      </c>
      <c r="G181" s="14">
        <f t="shared" si="52"/>
        <v>55</v>
      </c>
      <c r="H181" s="14">
        <f t="shared" si="52"/>
        <v>0</v>
      </c>
      <c r="I181" s="14">
        <f t="shared" si="52"/>
        <v>126</v>
      </c>
      <c r="J181" s="14">
        <f t="shared" si="52"/>
        <v>0</v>
      </c>
      <c r="K181" s="14">
        <f t="shared" si="52"/>
        <v>1402</v>
      </c>
      <c r="L181" s="14">
        <f t="shared" si="52"/>
        <v>2528.25</v>
      </c>
      <c r="M181" s="14">
        <f t="shared" si="52"/>
        <v>1121.43</v>
      </c>
      <c r="N181" s="14">
        <f t="shared" si="52"/>
        <v>218.29000000000002</v>
      </c>
      <c r="O181" s="13">
        <f t="shared" si="52"/>
        <v>5269.97</v>
      </c>
    </row>
    <row r="182" spans="1:15" ht="42" customHeight="1" x14ac:dyDescent="0.25">
      <c r="A182" s="47">
        <v>36</v>
      </c>
      <c r="B182" s="31" t="s">
        <v>239</v>
      </c>
      <c r="C182" s="38">
        <v>700</v>
      </c>
      <c r="D182" s="38">
        <v>120</v>
      </c>
      <c r="E182" s="38">
        <v>25</v>
      </c>
      <c r="F182" s="38">
        <v>6</v>
      </c>
      <c r="G182" s="38">
        <v>13</v>
      </c>
      <c r="H182" s="38">
        <v>0</v>
      </c>
      <c r="I182" s="38">
        <v>60</v>
      </c>
      <c r="J182" s="38">
        <v>5</v>
      </c>
      <c r="K182" s="38">
        <f t="shared" si="39"/>
        <v>798</v>
      </c>
      <c r="L182" s="38">
        <f t="shared" si="40"/>
        <v>131</v>
      </c>
      <c r="M182" s="38">
        <v>602.47</v>
      </c>
      <c r="N182" s="4">
        <v>86.170000000000016</v>
      </c>
      <c r="O182" s="28">
        <f t="shared" si="41"/>
        <v>1617.64</v>
      </c>
    </row>
    <row r="183" spans="1:15" ht="25.5" customHeight="1" x14ac:dyDescent="0.25">
      <c r="A183" s="47">
        <v>37</v>
      </c>
      <c r="B183" s="31" t="s">
        <v>123</v>
      </c>
      <c r="C183" s="38">
        <v>1000</v>
      </c>
      <c r="D183" s="38">
        <v>50</v>
      </c>
      <c r="E183" s="38">
        <v>75</v>
      </c>
      <c r="F183" s="38">
        <v>26</v>
      </c>
      <c r="G183" s="38">
        <v>95</v>
      </c>
      <c r="H183" s="38">
        <v>0</v>
      </c>
      <c r="I183" s="38">
        <v>100</v>
      </c>
      <c r="J183" s="38">
        <v>5</v>
      </c>
      <c r="K183" s="38">
        <f t="shared" si="39"/>
        <v>1270</v>
      </c>
      <c r="L183" s="38">
        <f t="shared" si="40"/>
        <v>81</v>
      </c>
      <c r="M183" s="38">
        <v>2035.01</v>
      </c>
      <c r="N183" s="4">
        <v>318</v>
      </c>
      <c r="O183" s="28">
        <f t="shared" si="41"/>
        <v>3704.01</v>
      </c>
    </row>
    <row r="184" spans="1:15" ht="45" customHeight="1" x14ac:dyDescent="0.25">
      <c r="A184" s="47">
        <v>38</v>
      </c>
      <c r="B184" s="31" t="s">
        <v>124</v>
      </c>
      <c r="C184" s="38">
        <v>417</v>
      </c>
      <c r="D184" s="38">
        <v>47</v>
      </c>
      <c r="E184" s="38">
        <v>280</v>
      </c>
      <c r="F184" s="38">
        <v>70</v>
      </c>
      <c r="G184" s="38">
        <v>70</v>
      </c>
      <c r="H184" s="38">
        <v>0</v>
      </c>
      <c r="I184" s="38">
        <v>95</v>
      </c>
      <c r="J184" s="38">
        <v>5</v>
      </c>
      <c r="K184" s="38">
        <f t="shared" si="39"/>
        <v>862</v>
      </c>
      <c r="L184" s="38">
        <f t="shared" si="40"/>
        <v>122</v>
      </c>
      <c r="M184" s="38">
        <v>394.12</v>
      </c>
      <c r="N184" s="4">
        <v>0</v>
      </c>
      <c r="O184" s="28">
        <f t="shared" si="41"/>
        <v>1378.12</v>
      </c>
    </row>
    <row r="185" spans="1:15" s="15" customFormat="1" ht="24.95" customHeight="1" x14ac:dyDescent="0.25">
      <c r="A185" s="11"/>
      <c r="B185" s="12" t="s">
        <v>123</v>
      </c>
      <c r="C185" s="14">
        <f t="shared" ref="C185:O185" si="53">+C184+C183</f>
        <v>1417</v>
      </c>
      <c r="D185" s="14">
        <f t="shared" si="53"/>
        <v>97</v>
      </c>
      <c r="E185" s="14">
        <f t="shared" si="53"/>
        <v>355</v>
      </c>
      <c r="F185" s="14">
        <f t="shared" si="53"/>
        <v>96</v>
      </c>
      <c r="G185" s="14">
        <f t="shared" si="53"/>
        <v>165</v>
      </c>
      <c r="H185" s="14">
        <f t="shared" si="53"/>
        <v>0</v>
      </c>
      <c r="I185" s="14">
        <f t="shared" si="53"/>
        <v>195</v>
      </c>
      <c r="J185" s="14">
        <f t="shared" si="53"/>
        <v>10</v>
      </c>
      <c r="K185" s="14">
        <f t="shared" si="53"/>
        <v>2132</v>
      </c>
      <c r="L185" s="14">
        <f t="shared" si="53"/>
        <v>203</v>
      </c>
      <c r="M185" s="14">
        <f t="shared" si="53"/>
        <v>2429.13</v>
      </c>
      <c r="N185" s="14">
        <f t="shared" si="53"/>
        <v>318</v>
      </c>
      <c r="O185" s="13">
        <f t="shared" si="53"/>
        <v>5082.13</v>
      </c>
    </row>
    <row r="186" spans="1:15" s="25" customFormat="1" ht="24.95" customHeight="1" x14ac:dyDescent="0.25">
      <c r="A186" s="22" t="s">
        <v>219</v>
      </c>
      <c r="B186" s="32" t="s">
        <v>125</v>
      </c>
      <c r="C186" s="24">
        <f t="shared" ref="C186:O186" si="54">+C185+C182+C181+C178+C177+C176+C173+C172+C171+C168+C167+C164+C163+C160+C159+C149+C146+C143+C140</f>
        <v>24417</v>
      </c>
      <c r="D186" s="24">
        <f t="shared" si="54"/>
        <v>8348</v>
      </c>
      <c r="E186" s="24">
        <f t="shared" si="54"/>
        <v>3391</v>
      </c>
      <c r="F186" s="24">
        <f t="shared" si="54"/>
        <v>809</v>
      </c>
      <c r="G186" s="24">
        <f t="shared" si="54"/>
        <v>1404</v>
      </c>
      <c r="H186" s="24">
        <f t="shared" si="54"/>
        <v>46</v>
      </c>
      <c r="I186" s="24">
        <f t="shared" si="54"/>
        <v>2944</v>
      </c>
      <c r="J186" s="24">
        <f t="shared" si="54"/>
        <v>156</v>
      </c>
      <c r="K186" s="24">
        <f t="shared" si="54"/>
        <v>32156</v>
      </c>
      <c r="L186" s="24">
        <f t="shared" si="54"/>
        <v>9359</v>
      </c>
      <c r="M186" s="24">
        <f t="shared" si="54"/>
        <v>47342.486419999994</v>
      </c>
      <c r="N186" s="24">
        <f t="shared" si="54"/>
        <v>42069.416040000004</v>
      </c>
      <c r="O186" s="23">
        <f t="shared" si="54"/>
        <v>130926.90246</v>
      </c>
    </row>
    <row r="187" spans="1:15" ht="24.95" customHeight="1" x14ac:dyDescent="0.25">
      <c r="A187" s="47">
        <v>1</v>
      </c>
      <c r="B187" s="31" t="s">
        <v>126</v>
      </c>
      <c r="C187" s="38">
        <v>1002</v>
      </c>
      <c r="D187" s="38">
        <v>190.76</v>
      </c>
      <c r="E187" s="38">
        <v>0</v>
      </c>
      <c r="F187" s="38">
        <v>0</v>
      </c>
      <c r="G187" s="38">
        <v>38.64</v>
      </c>
      <c r="H187" s="38">
        <v>26.44</v>
      </c>
      <c r="I187" s="38">
        <v>74.63</v>
      </c>
      <c r="J187" s="38">
        <v>25</v>
      </c>
      <c r="K187" s="38">
        <f t="shared" si="39"/>
        <v>1115.27</v>
      </c>
      <c r="L187" s="38">
        <f t="shared" si="40"/>
        <v>242.2</v>
      </c>
      <c r="M187" s="38">
        <v>5313.2400000000007</v>
      </c>
      <c r="N187" s="4">
        <v>8364</v>
      </c>
      <c r="O187" s="28">
        <f t="shared" si="41"/>
        <v>15034.710000000001</v>
      </c>
    </row>
    <row r="188" spans="1:15" s="15" customFormat="1" ht="24.95" customHeight="1" x14ac:dyDescent="0.25">
      <c r="A188" s="11"/>
      <c r="B188" s="12" t="s">
        <v>126</v>
      </c>
      <c r="C188" s="13">
        <f t="shared" ref="C188:O188" si="55">C187</f>
        <v>1002</v>
      </c>
      <c r="D188" s="13">
        <f t="shared" si="55"/>
        <v>190.76</v>
      </c>
      <c r="E188" s="13">
        <f t="shared" si="55"/>
        <v>0</v>
      </c>
      <c r="F188" s="13">
        <f t="shared" si="55"/>
        <v>0</v>
      </c>
      <c r="G188" s="13">
        <f t="shared" si="55"/>
        <v>38.64</v>
      </c>
      <c r="H188" s="13">
        <f t="shared" si="55"/>
        <v>26.44</v>
      </c>
      <c r="I188" s="13">
        <f t="shared" si="55"/>
        <v>74.63</v>
      </c>
      <c r="J188" s="13">
        <f t="shared" si="55"/>
        <v>25</v>
      </c>
      <c r="K188" s="13">
        <f t="shared" si="55"/>
        <v>1115.27</v>
      </c>
      <c r="L188" s="13">
        <f t="shared" si="55"/>
        <v>242.2</v>
      </c>
      <c r="M188" s="13">
        <f t="shared" si="55"/>
        <v>5313.2400000000007</v>
      </c>
      <c r="N188" s="14">
        <f t="shared" si="55"/>
        <v>8364</v>
      </c>
      <c r="O188" s="13">
        <f t="shared" si="55"/>
        <v>15034.710000000001</v>
      </c>
    </row>
    <row r="189" spans="1:15" ht="24.95" customHeight="1" x14ac:dyDescent="0.25">
      <c r="A189" s="47">
        <v>2</v>
      </c>
      <c r="B189" s="31" t="s">
        <v>127</v>
      </c>
      <c r="C189" s="38">
        <v>567.67999999999995</v>
      </c>
      <c r="D189" s="38">
        <v>368.5</v>
      </c>
      <c r="E189" s="38">
        <v>0</v>
      </c>
      <c r="F189" s="38">
        <v>0</v>
      </c>
      <c r="G189" s="38">
        <v>85</v>
      </c>
      <c r="H189" s="38">
        <v>10</v>
      </c>
      <c r="I189" s="38">
        <v>75</v>
      </c>
      <c r="J189" s="38">
        <v>0</v>
      </c>
      <c r="K189" s="38">
        <f t="shared" si="39"/>
        <v>727.68</v>
      </c>
      <c r="L189" s="38">
        <f t="shared" si="40"/>
        <v>378.5</v>
      </c>
      <c r="M189" s="38">
        <v>3171</v>
      </c>
      <c r="N189" s="4">
        <v>680</v>
      </c>
      <c r="O189" s="28">
        <f t="shared" si="41"/>
        <v>4957.18</v>
      </c>
    </row>
    <row r="190" spans="1:15" ht="24.95" customHeight="1" x14ac:dyDescent="0.25">
      <c r="A190" s="47">
        <v>3</v>
      </c>
      <c r="B190" s="31" t="s">
        <v>128</v>
      </c>
      <c r="C190" s="38">
        <v>350</v>
      </c>
      <c r="D190" s="38">
        <v>15.5</v>
      </c>
      <c r="E190" s="38">
        <v>35</v>
      </c>
      <c r="F190" s="38">
        <v>5</v>
      </c>
      <c r="G190" s="38">
        <v>0</v>
      </c>
      <c r="H190" s="38">
        <v>0</v>
      </c>
      <c r="I190" s="38">
        <v>65.94</v>
      </c>
      <c r="J190" s="38">
        <v>4.6500000000000004</v>
      </c>
      <c r="K190" s="38">
        <f t="shared" si="39"/>
        <v>450.94</v>
      </c>
      <c r="L190" s="38">
        <f t="shared" si="40"/>
        <v>25.15</v>
      </c>
      <c r="M190" s="38">
        <v>2218</v>
      </c>
      <c r="N190" s="4">
        <v>0</v>
      </c>
      <c r="O190" s="28">
        <f t="shared" si="41"/>
        <v>2694.09</v>
      </c>
    </row>
    <row r="191" spans="1:15" ht="24.95" customHeight="1" x14ac:dyDescent="0.25">
      <c r="A191" s="47">
        <v>4</v>
      </c>
      <c r="B191" s="31" t="s">
        <v>129</v>
      </c>
      <c r="C191" s="38">
        <v>159.88</v>
      </c>
      <c r="D191" s="38">
        <v>27.06</v>
      </c>
      <c r="E191" s="38">
        <v>10</v>
      </c>
      <c r="F191" s="38">
        <v>5</v>
      </c>
      <c r="G191" s="38">
        <v>0</v>
      </c>
      <c r="H191" s="38">
        <v>0</v>
      </c>
      <c r="I191" s="38">
        <v>29</v>
      </c>
      <c r="J191" s="38">
        <v>3.5</v>
      </c>
      <c r="K191" s="38">
        <f t="shared" si="39"/>
        <v>198.88</v>
      </c>
      <c r="L191" s="38">
        <f t="shared" si="40"/>
        <v>35.56</v>
      </c>
      <c r="M191" s="38">
        <v>762.18</v>
      </c>
      <c r="N191" s="4">
        <v>0</v>
      </c>
      <c r="O191" s="28">
        <f t="shared" si="41"/>
        <v>996.61999999999989</v>
      </c>
    </row>
    <row r="192" spans="1:15" s="15" customFormat="1" ht="24.95" customHeight="1" x14ac:dyDescent="0.25">
      <c r="A192" s="11"/>
      <c r="B192" s="12" t="s">
        <v>127</v>
      </c>
      <c r="C192" s="13">
        <f t="shared" ref="C192:O192" si="56">+C191+C190+C189</f>
        <v>1077.56</v>
      </c>
      <c r="D192" s="13">
        <f t="shared" si="56"/>
        <v>411.06</v>
      </c>
      <c r="E192" s="13">
        <f t="shared" si="56"/>
        <v>45</v>
      </c>
      <c r="F192" s="13">
        <f t="shared" si="56"/>
        <v>10</v>
      </c>
      <c r="G192" s="13">
        <f t="shared" si="56"/>
        <v>85</v>
      </c>
      <c r="H192" s="13">
        <f t="shared" si="56"/>
        <v>10</v>
      </c>
      <c r="I192" s="13">
        <f t="shared" si="56"/>
        <v>169.94</v>
      </c>
      <c r="J192" s="13">
        <f t="shared" si="56"/>
        <v>8.15</v>
      </c>
      <c r="K192" s="13">
        <f t="shared" si="56"/>
        <v>1377.5</v>
      </c>
      <c r="L192" s="13">
        <f t="shared" si="56"/>
        <v>439.21</v>
      </c>
      <c r="M192" s="13">
        <f t="shared" si="56"/>
        <v>6151.18</v>
      </c>
      <c r="N192" s="14">
        <f t="shared" si="56"/>
        <v>680</v>
      </c>
      <c r="O192" s="13">
        <f t="shared" si="56"/>
        <v>8647.89</v>
      </c>
    </row>
    <row r="193" spans="1:15" ht="24.95" customHeight="1" x14ac:dyDescent="0.25">
      <c r="A193" s="47">
        <v>5</v>
      </c>
      <c r="B193" s="31" t="s">
        <v>130</v>
      </c>
      <c r="C193" s="38">
        <v>750</v>
      </c>
      <c r="D193" s="38">
        <v>220.56</v>
      </c>
      <c r="E193" s="38">
        <v>0</v>
      </c>
      <c r="F193" s="38">
        <v>0</v>
      </c>
      <c r="G193" s="38">
        <v>62.37</v>
      </c>
      <c r="H193" s="38">
        <v>14</v>
      </c>
      <c r="I193" s="38">
        <v>204.16</v>
      </c>
      <c r="J193" s="38">
        <v>18</v>
      </c>
      <c r="K193" s="38">
        <f t="shared" si="39"/>
        <v>1016.53</v>
      </c>
      <c r="L193" s="38">
        <f t="shared" si="40"/>
        <v>252.56</v>
      </c>
      <c r="M193" s="38">
        <v>4595.72</v>
      </c>
      <c r="N193" s="4">
        <v>1057.5</v>
      </c>
      <c r="O193" s="28">
        <f t="shared" si="41"/>
        <v>6922.31</v>
      </c>
    </row>
    <row r="194" spans="1:15" ht="24.95" customHeight="1" x14ac:dyDescent="0.25">
      <c r="A194" s="47">
        <v>6</v>
      </c>
      <c r="B194" s="31" t="s">
        <v>131</v>
      </c>
      <c r="C194" s="38">
        <v>650</v>
      </c>
      <c r="D194" s="38">
        <v>204.72</v>
      </c>
      <c r="E194" s="38">
        <v>0</v>
      </c>
      <c r="F194" s="38">
        <v>0</v>
      </c>
      <c r="G194" s="38">
        <v>0</v>
      </c>
      <c r="H194" s="38">
        <v>0</v>
      </c>
      <c r="I194" s="38">
        <v>34.4</v>
      </c>
      <c r="J194" s="38">
        <v>10.5</v>
      </c>
      <c r="K194" s="38">
        <f t="shared" si="39"/>
        <v>684.4</v>
      </c>
      <c r="L194" s="38">
        <f t="shared" si="40"/>
        <v>215.22</v>
      </c>
      <c r="M194" s="38">
        <v>2995.9799999999996</v>
      </c>
      <c r="N194" s="4">
        <v>1059.5</v>
      </c>
      <c r="O194" s="28">
        <f t="shared" si="41"/>
        <v>4955.0999999999995</v>
      </c>
    </row>
    <row r="195" spans="1:15" ht="24.95" customHeight="1" x14ac:dyDescent="0.25">
      <c r="A195" s="47">
        <v>7</v>
      </c>
      <c r="B195" s="31" t="s">
        <v>132</v>
      </c>
      <c r="C195" s="38">
        <v>60.71</v>
      </c>
      <c r="D195" s="38">
        <v>7.34</v>
      </c>
      <c r="E195" s="38">
        <v>0</v>
      </c>
      <c r="F195" s="38">
        <v>0</v>
      </c>
      <c r="G195" s="38">
        <v>0</v>
      </c>
      <c r="H195" s="38">
        <v>0</v>
      </c>
      <c r="I195" s="38">
        <v>9.58</v>
      </c>
      <c r="J195" s="38">
        <v>0</v>
      </c>
      <c r="K195" s="38">
        <f t="shared" si="39"/>
        <v>70.290000000000006</v>
      </c>
      <c r="L195" s="38">
        <f t="shared" si="40"/>
        <v>7.34</v>
      </c>
      <c r="M195" s="38">
        <v>427.56</v>
      </c>
      <c r="N195" s="4">
        <v>0</v>
      </c>
      <c r="O195" s="28">
        <f t="shared" si="41"/>
        <v>505.19</v>
      </c>
    </row>
    <row r="196" spans="1:15" s="15" customFormat="1" ht="24.95" customHeight="1" x14ac:dyDescent="0.25">
      <c r="A196" s="11"/>
      <c r="B196" s="12" t="s">
        <v>131</v>
      </c>
      <c r="C196" s="13">
        <f t="shared" ref="C196:O196" si="57">+C195+C194</f>
        <v>710.71</v>
      </c>
      <c r="D196" s="13">
        <f t="shared" si="57"/>
        <v>212.06</v>
      </c>
      <c r="E196" s="13">
        <f t="shared" si="57"/>
        <v>0</v>
      </c>
      <c r="F196" s="13">
        <f t="shared" si="57"/>
        <v>0</v>
      </c>
      <c r="G196" s="13">
        <f t="shared" si="57"/>
        <v>0</v>
      </c>
      <c r="H196" s="13">
        <f t="shared" si="57"/>
        <v>0</v>
      </c>
      <c r="I196" s="13">
        <f t="shared" si="57"/>
        <v>43.98</v>
      </c>
      <c r="J196" s="13">
        <f t="shared" si="57"/>
        <v>10.5</v>
      </c>
      <c r="K196" s="13">
        <f t="shared" si="57"/>
        <v>754.68999999999994</v>
      </c>
      <c r="L196" s="13">
        <f t="shared" si="57"/>
        <v>222.56</v>
      </c>
      <c r="M196" s="13">
        <f t="shared" si="57"/>
        <v>3423.5399999999995</v>
      </c>
      <c r="N196" s="14">
        <f t="shared" si="57"/>
        <v>1059.5</v>
      </c>
      <c r="O196" s="13">
        <f t="shared" si="57"/>
        <v>5460.2899999999991</v>
      </c>
    </row>
    <row r="197" spans="1:15" ht="24.95" customHeight="1" x14ac:dyDescent="0.25">
      <c r="A197" s="47">
        <v>8</v>
      </c>
      <c r="B197" s="31" t="s">
        <v>133</v>
      </c>
      <c r="C197" s="38">
        <v>0</v>
      </c>
      <c r="D197" s="38">
        <v>0</v>
      </c>
      <c r="E197" s="38">
        <v>3771.58</v>
      </c>
      <c r="F197" s="38">
        <v>459.5</v>
      </c>
      <c r="G197" s="38">
        <v>321.20999999999998</v>
      </c>
      <c r="H197" s="38">
        <v>137.65</v>
      </c>
      <c r="I197" s="38">
        <v>0</v>
      </c>
      <c r="J197" s="38">
        <v>0</v>
      </c>
      <c r="K197" s="38">
        <f t="shared" si="39"/>
        <v>4092.79</v>
      </c>
      <c r="L197" s="38">
        <f t="shared" si="40"/>
        <v>597.15</v>
      </c>
      <c r="M197" s="38">
        <v>6384.49</v>
      </c>
      <c r="N197" s="4">
        <v>918.19999999999993</v>
      </c>
      <c r="O197" s="28">
        <f t="shared" si="41"/>
        <v>11992.630000000001</v>
      </c>
    </row>
    <row r="198" spans="1:15" ht="24.95" customHeight="1" x14ac:dyDescent="0.25">
      <c r="A198" s="47">
        <v>9</v>
      </c>
      <c r="B198" s="31" t="s">
        <v>134</v>
      </c>
      <c r="C198" s="38">
        <v>649.54999999999995</v>
      </c>
      <c r="D198" s="38">
        <v>204</v>
      </c>
      <c r="E198" s="38">
        <v>20</v>
      </c>
      <c r="F198" s="38">
        <v>0</v>
      </c>
      <c r="G198" s="38">
        <v>38</v>
      </c>
      <c r="H198" s="38">
        <v>0</v>
      </c>
      <c r="I198" s="38">
        <v>64.510000000000005</v>
      </c>
      <c r="J198" s="38">
        <v>0</v>
      </c>
      <c r="K198" s="38">
        <f t="shared" si="39"/>
        <v>772.06</v>
      </c>
      <c r="L198" s="38">
        <f t="shared" si="40"/>
        <v>204</v>
      </c>
      <c r="M198" s="38">
        <v>2971.5</v>
      </c>
      <c r="N198" s="4">
        <v>291.50954999999999</v>
      </c>
      <c r="O198" s="28">
        <f t="shared" si="41"/>
        <v>4239.0695500000002</v>
      </c>
    </row>
    <row r="199" spans="1:15" ht="24.95" customHeight="1" x14ac:dyDescent="0.25">
      <c r="A199" s="47">
        <v>10</v>
      </c>
      <c r="B199" s="31" t="s">
        <v>135</v>
      </c>
      <c r="C199" s="38">
        <v>500</v>
      </c>
      <c r="D199" s="38">
        <v>28.3</v>
      </c>
      <c r="E199" s="38">
        <v>0</v>
      </c>
      <c r="F199" s="38">
        <v>0</v>
      </c>
      <c r="G199" s="38">
        <v>20</v>
      </c>
      <c r="H199" s="38">
        <v>7</v>
      </c>
      <c r="I199" s="38">
        <v>24</v>
      </c>
      <c r="J199" s="38">
        <v>15.75</v>
      </c>
      <c r="K199" s="38">
        <f t="shared" si="39"/>
        <v>544</v>
      </c>
      <c r="L199" s="38">
        <f t="shared" si="40"/>
        <v>51.05</v>
      </c>
      <c r="M199" s="38">
        <v>1319.32</v>
      </c>
      <c r="N199" s="4">
        <v>210.05999999999997</v>
      </c>
      <c r="O199" s="28">
        <f t="shared" si="41"/>
        <v>2124.4299999999998</v>
      </c>
    </row>
    <row r="200" spans="1:15" ht="24.95" customHeight="1" x14ac:dyDescent="0.25">
      <c r="A200" s="47">
        <v>11</v>
      </c>
      <c r="B200" s="31" t="s">
        <v>136</v>
      </c>
      <c r="C200" s="38">
        <v>350</v>
      </c>
      <c r="D200" s="38">
        <v>212.6</v>
      </c>
      <c r="E200" s="38">
        <v>0</v>
      </c>
      <c r="F200" s="38">
        <v>0</v>
      </c>
      <c r="G200" s="38">
        <v>35.619999999999997</v>
      </c>
      <c r="H200" s="38">
        <v>0</v>
      </c>
      <c r="I200" s="38">
        <v>29.79</v>
      </c>
      <c r="J200" s="38">
        <v>10</v>
      </c>
      <c r="K200" s="38">
        <f t="shared" si="39"/>
        <v>415.41</v>
      </c>
      <c r="L200" s="38">
        <f t="shared" si="40"/>
        <v>222.6</v>
      </c>
      <c r="M200" s="38">
        <v>1752.53</v>
      </c>
      <c r="N200" s="4">
        <v>162</v>
      </c>
      <c r="O200" s="28">
        <f t="shared" si="41"/>
        <v>2552.54</v>
      </c>
    </row>
    <row r="201" spans="1:15" ht="24.95" customHeight="1" x14ac:dyDescent="0.25">
      <c r="A201" s="47">
        <v>12</v>
      </c>
      <c r="B201" s="31" t="s">
        <v>137</v>
      </c>
      <c r="C201" s="38">
        <v>111.3</v>
      </c>
      <c r="D201" s="38">
        <v>51</v>
      </c>
      <c r="E201" s="38">
        <v>93</v>
      </c>
      <c r="F201" s="38">
        <v>2.97</v>
      </c>
      <c r="G201" s="38">
        <v>0</v>
      </c>
      <c r="H201" s="38">
        <v>0</v>
      </c>
      <c r="I201" s="38">
        <v>0</v>
      </c>
      <c r="J201" s="38">
        <v>0</v>
      </c>
      <c r="K201" s="38">
        <f t="shared" ref="K201:K263" si="58">C201+E201+G201+I201</f>
        <v>204.3</v>
      </c>
      <c r="L201" s="38">
        <f t="shared" ref="L201:L263" si="59">D201+F201+H201+J201</f>
        <v>53.97</v>
      </c>
      <c r="M201" s="38">
        <v>732.19</v>
      </c>
      <c r="N201" s="4">
        <v>0</v>
      </c>
      <c r="O201" s="28">
        <f t="shared" ref="O201:O263" si="60">SUM(K201:N201)</f>
        <v>990.46</v>
      </c>
    </row>
    <row r="202" spans="1:15" ht="24.95" customHeight="1" x14ac:dyDescent="0.25">
      <c r="A202" s="47">
        <v>13</v>
      </c>
      <c r="B202" s="31" t="s">
        <v>138</v>
      </c>
      <c r="C202" s="38">
        <v>38.799999999999997</v>
      </c>
      <c r="D202" s="38">
        <v>0</v>
      </c>
      <c r="E202" s="38">
        <v>40</v>
      </c>
      <c r="F202" s="38">
        <v>0</v>
      </c>
      <c r="G202" s="38">
        <v>0</v>
      </c>
      <c r="H202" s="38">
        <v>0</v>
      </c>
      <c r="I202" s="38">
        <v>7.02</v>
      </c>
      <c r="J202" s="38">
        <v>0</v>
      </c>
      <c r="K202" s="38">
        <f t="shared" si="58"/>
        <v>85.82</v>
      </c>
      <c r="L202" s="38">
        <f t="shared" si="59"/>
        <v>0</v>
      </c>
      <c r="M202" s="38">
        <v>133.07</v>
      </c>
      <c r="N202" s="4">
        <v>0</v>
      </c>
      <c r="O202" s="28">
        <f t="shared" si="60"/>
        <v>218.89</v>
      </c>
    </row>
    <row r="203" spans="1:15" ht="24.95" customHeight="1" x14ac:dyDescent="0.25">
      <c r="A203" s="47">
        <v>14</v>
      </c>
      <c r="B203" s="31" t="s">
        <v>139</v>
      </c>
      <c r="C203" s="38">
        <v>109.38</v>
      </c>
      <c r="D203" s="38">
        <v>1.1200000000000001</v>
      </c>
      <c r="E203" s="38">
        <v>0</v>
      </c>
      <c r="F203" s="38">
        <v>0</v>
      </c>
      <c r="G203" s="38">
        <v>1.86</v>
      </c>
      <c r="H203" s="38">
        <v>0</v>
      </c>
      <c r="I203" s="38">
        <v>1.72</v>
      </c>
      <c r="J203" s="38">
        <v>0</v>
      </c>
      <c r="K203" s="38">
        <f t="shared" si="58"/>
        <v>112.96</v>
      </c>
      <c r="L203" s="38">
        <f t="shared" si="59"/>
        <v>1.1200000000000001</v>
      </c>
      <c r="M203" s="38">
        <v>1167.9499999999998</v>
      </c>
      <c r="N203" s="4">
        <v>0</v>
      </c>
      <c r="O203" s="28">
        <f t="shared" si="60"/>
        <v>1282.0299999999997</v>
      </c>
    </row>
    <row r="204" spans="1:15" ht="24.95" customHeight="1" x14ac:dyDescent="0.25">
      <c r="A204" s="47">
        <v>15</v>
      </c>
      <c r="B204" s="31" t="s">
        <v>140</v>
      </c>
      <c r="C204" s="38">
        <v>52.37</v>
      </c>
      <c r="D204" s="38">
        <v>19.37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0</v>
      </c>
      <c r="K204" s="38">
        <f t="shared" si="58"/>
        <v>52.37</v>
      </c>
      <c r="L204" s="38">
        <f t="shared" si="59"/>
        <v>19.37</v>
      </c>
      <c r="M204" s="38">
        <v>711.75</v>
      </c>
      <c r="N204" s="4">
        <v>0</v>
      </c>
      <c r="O204" s="28">
        <f t="shared" si="60"/>
        <v>783.49</v>
      </c>
    </row>
    <row r="205" spans="1:15" ht="24.95" customHeight="1" x14ac:dyDescent="0.25">
      <c r="A205" s="47">
        <v>16</v>
      </c>
      <c r="B205" s="31" t="s">
        <v>141</v>
      </c>
      <c r="C205" s="38">
        <v>256.73</v>
      </c>
      <c r="D205" s="38">
        <v>74.489999999999995</v>
      </c>
      <c r="E205" s="38">
        <v>0</v>
      </c>
      <c r="F205" s="38">
        <v>0</v>
      </c>
      <c r="G205" s="38">
        <v>0</v>
      </c>
      <c r="H205" s="38">
        <v>0</v>
      </c>
      <c r="I205" s="38">
        <v>38</v>
      </c>
      <c r="J205" s="38">
        <v>3.97</v>
      </c>
      <c r="K205" s="38">
        <f t="shared" si="58"/>
        <v>294.73</v>
      </c>
      <c r="L205" s="38">
        <f t="shared" si="59"/>
        <v>78.459999999999994</v>
      </c>
      <c r="M205" s="38">
        <v>0</v>
      </c>
      <c r="N205" s="4">
        <v>0</v>
      </c>
      <c r="O205" s="28">
        <f t="shared" si="60"/>
        <v>373.19</v>
      </c>
    </row>
    <row r="206" spans="1:15" s="15" customFormat="1" ht="24.95" customHeight="1" x14ac:dyDescent="0.25">
      <c r="A206" s="11"/>
      <c r="B206" s="12" t="s">
        <v>136</v>
      </c>
      <c r="C206" s="13">
        <f t="shared" ref="C206:J206" si="61">SUM(C200:C205)</f>
        <v>918.58</v>
      </c>
      <c r="D206" s="13">
        <f t="shared" si="61"/>
        <v>358.58000000000004</v>
      </c>
      <c r="E206" s="13">
        <f t="shared" si="61"/>
        <v>133</v>
      </c>
      <c r="F206" s="13">
        <f t="shared" si="61"/>
        <v>2.97</v>
      </c>
      <c r="G206" s="13">
        <f t="shared" si="61"/>
        <v>37.479999999999997</v>
      </c>
      <c r="H206" s="13">
        <f t="shared" si="61"/>
        <v>0</v>
      </c>
      <c r="I206" s="13">
        <f t="shared" si="61"/>
        <v>76.53</v>
      </c>
      <c r="J206" s="13">
        <f t="shared" si="61"/>
        <v>13.97</v>
      </c>
      <c r="K206" s="13">
        <f t="shared" ref="K206:O206" si="62">SUM(K200:K205)</f>
        <v>1165.5900000000001</v>
      </c>
      <c r="L206" s="13">
        <f t="shared" si="62"/>
        <v>375.52</v>
      </c>
      <c r="M206" s="13">
        <f t="shared" si="62"/>
        <v>4497.49</v>
      </c>
      <c r="N206" s="14">
        <f t="shared" si="62"/>
        <v>162</v>
      </c>
      <c r="O206" s="13">
        <f t="shared" si="62"/>
        <v>6200.5999999999995</v>
      </c>
    </row>
    <row r="207" spans="1:15" ht="24.95" customHeight="1" x14ac:dyDescent="0.25">
      <c r="A207" s="47">
        <v>17</v>
      </c>
      <c r="B207" s="31" t="s">
        <v>142</v>
      </c>
      <c r="C207" s="38">
        <v>700</v>
      </c>
      <c r="D207" s="38">
        <v>236.3</v>
      </c>
      <c r="E207" s="38">
        <v>50</v>
      </c>
      <c r="F207" s="38">
        <v>0</v>
      </c>
      <c r="G207" s="38">
        <v>0</v>
      </c>
      <c r="H207" s="38">
        <v>0</v>
      </c>
      <c r="I207" s="38">
        <v>65.19</v>
      </c>
      <c r="J207" s="38">
        <v>0</v>
      </c>
      <c r="K207" s="38">
        <f t="shared" si="58"/>
        <v>815.19</v>
      </c>
      <c r="L207" s="38">
        <f t="shared" si="59"/>
        <v>236.3</v>
      </c>
      <c r="M207" s="38">
        <v>3892.21</v>
      </c>
      <c r="N207" s="4">
        <v>5629</v>
      </c>
      <c r="O207" s="28">
        <f t="shared" si="60"/>
        <v>10572.7</v>
      </c>
    </row>
    <row r="208" spans="1:15" ht="24.95" customHeight="1" x14ac:dyDescent="0.25">
      <c r="A208" s="47">
        <v>18</v>
      </c>
      <c r="B208" s="31" t="s">
        <v>143</v>
      </c>
      <c r="C208" s="38">
        <v>250</v>
      </c>
      <c r="D208" s="38">
        <v>29</v>
      </c>
      <c r="E208" s="38">
        <v>0</v>
      </c>
      <c r="F208" s="38">
        <v>0</v>
      </c>
      <c r="G208" s="38">
        <v>0</v>
      </c>
      <c r="H208" s="38">
        <v>0</v>
      </c>
      <c r="I208" s="38">
        <v>28.39</v>
      </c>
      <c r="J208" s="38">
        <v>19.989999999999998</v>
      </c>
      <c r="K208" s="38">
        <f t="shared" si="58"/>
        <v>278.39</v>
      </c>
      <c r="L208" s="38">
        <f t="shared" si="59"/>
        <v>48.989999999999995</v>
      </c>
      <c r="M208" s="38">
        <v>806.65999999999985</v>
      </c>
      <c r="N208" s="4">
        <v>128</v>
      </c>
      <c r="O208" s="28">
        <f t="shared" si="60"/>
        <v>1262.04</v>
      </c>
    </row>
    <row r="209" spans="1:15" ht="24.95" customHeight="1" x14ac:dyDescent="0.25">
      <c r="A209" s="47">
        <v>19</v>
      </c>
      <c r="B209" s="31" t="s">
        <v>144</v>
      </c>
      <c r="C209" s="38">
        <v>241.42</v>
      </c>
      <c r="D209" s="38">
        <v>47.75</v>
      </c>
      <c r="E209" s="38">
        <v>0</v>
      </c>
      <c r="F209" s="38">
        <v>0</v>
      </c>
      <c r="G209" s="38">
        <v>45</v>
      </c>
      <c r="H209" s="38">
        <v>0</v>
      </c>
      <c r="I209" s="38">
        <v>35</v>
      </c>
      <c r="J209" s="38">
        <v>4.6100000000000003</v>
      </c>
      <c r="K209" s="38">
        <f t="shared" si="58"/>
        <v>321.41999999999996</v>
      </c>
      <c r="L209" s="38">
        <f t="shared" si="59"/>
        <v>52.36</v>
      </c>
      <c r="M209" s="38">
        <v>881.46</v>
      </c>
      <c r="N209" s="4">
        <v>0</v>
      </c>
      <c r="O209" s="28">
        <f t="shared" si="60"/>
        <v>1255.24</v>
      </c>
    </row>
    <row r="210" spans="1:15" s="15" customFormat="1" ht="24.95" customHeight="1" x14ac:dyDescent="0.25">
      <c r="A210" s="11"/>
      <c r="B210" s="12" t="s">
        <v>143</v>
      </c>
      <c r="C210" s="13">
        <f t="shared" ref="C210:O210" si="63">+C209+C208</f>
        <v>491.41999999999996</v>
      </c>
      <c r="D210" s="13">
        <f t="shared" si="63"/>
        <v>76.75</v>
      </c>
      <c r="E210" s="13">
        <f t="shared" si="63"/>
        <v>0</v>
      </c>
      <c r="F210" s="13">
        <f t="shared" si="63"/>
        <v>0</v>
      </c>
      <c r="G210" s="13">
        <f t="shared" si="63"/>
        <v>45</v>
      </c>
      <c r="H210" s="13">
        <f t="shared" si="63"/>
        <v>0</v>
      </c>
      <c r="I210" s="13">
        <f t="shared" si="63"/>
        <v>63.39</v>
      </c>
      <c r="J210" s="13">
        <f t="shared" si="63"/>
        <v>24.599999999999998</v>
      </c>
      <c r="K210" s="13">
        <f t="shared" si="63"/>
        <v>599.80999999999995</v>
      </c>
      <c r="L210" s="13">
        <f t="shared" si="63"/>
        <v>101.35</v>
      </c>
      <c r="M210" s="13">
        <f t="shared" si="63"/>
        <v>1688.12</v>
      </c>
      <c r="N210" s="14">
        <f t="shared" si="63"/>
        <v>128</v>
      </c>
      <c r="O210" s="13">
        <f t="shared" si="63"/>
        <v>2517.2799999999997</v>
      </c>
    </row>
    <row r="211" spans="1:15" ht="24.95" customHeight="1" x14ac:dyDescent="0.25">
      <c r="A211" s="47">
        <v>20</v>
      </c>
      <c r="B211" s="31" t="s">
        <v>145</v>
      </c>
      <c r="C211" s="38">
        <v>260</v>
      </c>
      <c r="D211" s="38">
        <v>75</v>
      </c>
      <c r="E211" s="38">
        <v>28.94</v>
      </c>
      <c r="F211" s="38">
        <v>0</v>
      </c>
      <c r="G211" s="38">
        <v>23.3</v>
      </c>
      <c r="H211" s="38">
        <v>2.0099999999999998</v>
      </c>
      <c r="I211" s="38">
        <v>37.39</v>
      </c>
      <c r="J211" s="38">
        <v>10</v>
      </c>
      <c r="K211" s="38">
        <f t="shared" si="58"/>
        <v>349.63</v>
      </c>
      <c r="L211" s="38">
        <f t="shared" si="59"/>
        <v>87.01</v>
      </c>
      <c r="M211" s="38">
        <v>1495.1899999999998</v>
      </c>
      <c r="N211" s="4">
        <v>65.25</v>
      </c>
      <c r="O211" s="28">
        <f t="shared" si="60"/>
        <v>1997.08</v>
      </c>
    </row>
    <row r="212" spans="1:15" ht="24.95" customHeight="1" x14ac:dyDescent="0.25">
      <c r="A212" s="47">
        <v>21</v>
      </c>
      <c r="B212" s="31" t="s">
        <v>146</v>
      </c>
      <c r="C212" s="38">
        <v>150</v>
      </c>
      <c r="D212" s="38">
        <v>15</v>
      </c>
      <c r="E212" s="38">
        <v>0</v>
      </c>
      <c r="F212" s="38">
        <v>10</v>
      </c>
      <c r="G212" s="38">
        <v>12</v>
      </c>
      <c r="H212" s="38">
        <v>0</v>
      </c>
      <c r="I212" s="38">
        <v>15</v>
      </c>
      <c r="J212" s="38">
        <v>0</v>
      </c>
      <c r="K212" s="38">
        <f t="shared" si="58"/>
        <v>177</v>
      </c>
      <c r="L212" s="38">
        <f t="shared" si="59"/>
        <v>25</v>
      </c>
      <c r="M212" s="38">
        <v>2058.5</v>
      </c>
      <c r="N212" s="4">
        <v>0</v>
      </c>
      <c r="O212" s="28">
        <f t="shared" si="60"/>
        <v>2260.5</v>
      </c>
    </row>
    <row r="213" spans="1:15" ht="24.95" customHeight="1" x14ac:dyDescent="0.25">
      <c r="A213" s="47">
        <v>22</v>
      </c>
      <c r="B213" s="31" t="s">
        <v>147</v>
      </c>
      <c r="C213" s="38">
        <v>76.5</v>
      </c>
      <c r="D213" s="38">
        <v>58.26</v>
      </c>
      <c r="E213" s="38">
        <v>0</v>
      </c>
      <c r="F213" s="38">
        <v>0</v>
      </c>
      <c r="G213" s="38">
        <v>0</v>
      </c>
      <c r="H213" s="38">
        <v>0</v>
      </c>
      <c r="I213" s="38">
        <v>10.32</v>
      </c>
      <c r="J213" s="38">
        <v>3</v>
      </c>
      <c r="K213" s="38">
        <f t="shared" si="58"/>
        <v>86.82</v>
      </c>
      <c r="L213" s="38">
        <f t="shared" si="59"/>
        <v>61.26</v>
      </c>
      <c r="M213" s="38">
        <v>0</v>
      </c>
      <c r="N213" s="4">
        <v>0</v>
      </c>
      <c r="O213" s="28">
        <f t="shared" si="60"/>
        <v>148.07999999999998</v>
      </c>
    </row>
    <row r="214" spans="1:15" s="15" customFormat="1" ht="24.95" customHeight="1" x14ac:dyDescent="0.25">
      <c r="A214" s="11"/>
      <c r="B214" s="12" t="s">
        <v>145</v>
      </c>
      <c r="C214" s="13">
        <f t="shared" ref="C214:O214" si="64">+C213+C212+C211</f>
        <v>486.5</v>
      </c>
      <c r="D214" s="13">
        <f t="shared" si="64"/>
        <v>148.26</v>
      </c>
      <c r="E214" s="13">
        <f t="shared" si="64"/>
        <v>28.94</v>
      </c>
      <c r="F214" s="13">
        <f t="shared" si="64"/>
        <v>10</v>
      </c>
      <c r="G214" s="13">
        <f t="shared" si="64"/>
        <v>35.299999999999997</v>
      </c>
      <c r="H214" s="13">
        <f t="shared" si="64"/>
        <v>2.0099999999999998</v>
      </c>
      <c r="I214" s="13">
        <f t="shared" si="64"/>
        <v>62.71</v>
      </c>
      <c r="J214" s="13">
        <f t="shared" si="64"/>
        <v>13</v>
      </c>
      <c r="K214" s="13">
        <f t="shared" si="64"/>
        <v>613.45000000000005</v>
      </c>
      <c r="L214" s="13">
        <f t="shared" si="64"/>
        <v>173.26999999999998</v>
      </c>
      <c r="M214" s="13">
        <f t="shared" si="64"/>
        <v>3553.6899999999996</v>
      </c>
      <c r="N214" s="14">
        <f t="shared" si="64"/>
        <v>65.25</v>
      </c>
      <c r="O214" s="13">
        <f t="shared" si="64"/>
        <v>4405.66</v>
      </c>
    </row>
    <row r="215" spans="1:15" ht="47.25" customHeight="1" x14ac:dyDescent="0.25">
      <c r="A215" s="47">
        <v>23</v>
      </c>
      <c r="B215" s="31" t="s">
        <v>148</v>
      </c>
      <c r="C215" s="38">
        <v>265</v>
      </c>
      <c r="D215" s="38">
        <v>306.5</v>
      </c>
      <c r="E215" s="38">
        <v>0</v>
      </c>
      <c r="F215" s="38">
        <v>0</v>
      </c>
      <c r="G215" s="38">
        <v>0</v>
      </c>
      <c r="H215" s="38">
        <v>0</v>
      </c>
      <c r="I215" s="38">
        <v>25.8</v>
      </c>
      <c r="J215" s="38">
        <v>25</v>
      </c>
      <c r="K215" s="38">
        <f t="shared" si="58"/>
        <v>290.8</v>
      </c>
      <c r="L215" s="38">
        <f t="shared" si="59"/>
        <v>331.5</v>
      </c>
      <c r="M215" s="38">
        <v>391.03</v>
      </c>
      <c r="N215" s="4">
        <v>0</v>
      </c>
      <c r="O215" s="28">
        <f t="shared" si="60"/>
        <v>1013.3299999999999</v>
      </c>
    </row>
    <row r="216" spans="1:15" ht="24.95" customHeight="1" x14ac:dyDescent="0.25">
      <c r="A216" s="47">
        <v>24</v>
      </c>
      <c r="B216" s="31" t="s">
        <v>149</v>
      </c>
      <c r="C216" s="38">
        <v>424.11</v>
      </c>
      <c r="D216" s="38">
        <v>230.56</v>
      </c>
      <c r="E216" s="38">
        <v>0</v>
      </c>
      <c r="F216" s="38">
        <v>0</v>
      </c>
      <c r="G216" s="38">
        <v>0</v>
      </c>
      <c r="H216" s="38">
        <v>0</v>
      </c>
      <c r="I216" s="38">
        <v>9.4</v>
      </c>
      <c r="J216" s="38">
        <v>4</v>
      </c>
      <c r="K216" s="38">
        <f t="shared" si="58"/>
        <v>433.51</v>
      </c>
      <c r="L216" s="38">
        <f t="shared" si="59"/>
        <v>234.56</v>
      </c>
      <c r="M216" s="38">
        <v>1057.97</v>
      </c>
      <c r="N216" s="4">
        <v>150</v>
      </c>
      <c r="O216" s="28">
        <f t="shared" si="60"/>
        <v>1876.04</v>
      </c>
    </row>
    <row r="217" spans="1:15" ht="24.95" customHeight="1" x14ac:dyDescent="0.25">
      <c r="A217" s="47">
        <v>25</v>
      </c>
      <c r="B217" s="31" t="s">
        <v>150</v>
      </c>
      <c r="C217" s="38">
        <v>124.85000000000001</v>
      </c>
      <c r="D217" s="38">
        <v>0.1</v>
      </c>
      <c r="E217" s="38">
        <v>0</v>
      </c>
      <c r="F217" s="38">
        <v>0</v>
      </c>
      <c r="G217" s="38">
        <v>0</v>
      </c>
      <c r="H217" s="38">
        <v>0</v>
      </c>
      <c r="I217" s="38">
        <v>3.1</v>
      </c>
      <c r="J217" s="38">
        <v>1.38</v>
      </c>
      <c r="K217" s="38">
        <f t="shared" si="58"/>
        <v>127.95</v>
      </c>
      <c r="L217" s="38">
        <f t="shared" si="59"/>
        <v>1.48</v>
      </c>
      <c r="M217" s="38">
        <v>718.18999999999994</v>
      </c>
      <c r="N217" s="4">
        <v>0</v>
      </c>
      <c r="O217" s="28">
        <f t="shared" si="60"/>
        <v>847.61999999999989</v>
      </c>
    </row>
    <row r="218" spans="1:15" s="15" customFormat="1" ht="24.95" customHeight="1" x14ac:dyDescent="0.25">
      <c r="A218" s="11"/>
      <c r="B218" s="12" t="s">
        <v>149</v>
      </c>
      <c r="C218" s="13">
        <f t="shared" ref="C218:O218" si="65">+C217+C216</f>
        <v>548.96</v>
      </c>
      <c r="D218" s="13">
        <f t="shared" si="65"/>
        <v>230.66</v>
      </c>
      <c r="E218" s="13">
        <f t="shared" si="65"/>
        <v>0</v>
      </c>
      <c r="F218" s="13">
        <f t="shared" si="65"/>
        <v>0</v>
      </c>
      <c r="G218" s="13">
        <f t="shared" si="65"/>
        <v>0</v>
      </c>
      <c r="H218" s="13">
        <f t="shared" si="65"/>
        <v>0</v>
      </c>
      <c r="I218" s="13">
        <f t="shared" si="65"/>
        <v>12.5</v>
      </c>
      <c r="J218" s="13">
        <f t="shared" si="65"/>
        <v>5.38</v>
      </c>
      <c r="K218" s="13">
        <f t="shared" si="65"/>
        <v>561.46</v>
      </c>
      <c r="L218" s="13">
        <f t="shared" si="65"/>
        <v>236.04</v>
      </c>
      <c r="M218" s="13">
        <f t="shared" si="65"/>
        <v>1776.1599999999999</v>
      </c>
      <c r="N218" s="14">
        <f t="shared" si="65"/>
        <v>150</v>
      </c>
      <c r="O218" s="13">
        <f t="shared" si="65"/>
        <v>2723.66</v>
      </c>
    </row>
    <row r="219" spans="1:15" ht="24.95" customHeight="1" x14ac:dyDescent="0.25">
      <c r="A219" s="47">
        <v>26</v>
      </c>
      <c r="B219" s="31" t="s">
        <v>151</v>
      </c>
      <c r="C219" s="38">
        <v>305</v>
      </c>
      <c r="D219" s="38">
        <v>108.09</v>
      </c>
      <c r="E219" s="38">
        <v>0</v>
      </c>
      <c r="F219" s="38">
        <v>0</v>
      </c>
      <c r="G219" s="38">
        <v>0</v>
      </c>
      <c r="H219" s="38">
        <v>0</v>
      </c>
      <c r="I219" s="38">
        <v>37.85</v>
      </c>
      <c r="J219" s="38">
        <v>18</v>
      </c>
      <c r="K219" s="38">
        <f t="shared" si="58"/>
        <v>342.85</v>
      </c>
      <c r="L219" s="38">
        <f t="shared" si="59"/>
        <v>126.09</v>
      </c>
      <c r="M219" s="38">
        <v>1451.16</v>
      </c>
      <c r="N219" s="4">
        <v>793.8</v>
      </c>
      <c r="O219" s="28">
        <f t="shared" si="60"/>
        <v>2713.9</v>
      </c>
    </row>
    <row r="220" spans="1:15" ht="39.75" customHeight="1" x14ac:dyDescent="0.25">
      <c r="A220" s="47">
        <v>27</v>
      </c>
      <c r="B220" s="31" t="s">
        <v>152</v>
      </c>
      <c r="C220" s="38">
        <v>350</v>
      </c>
      <c r="D220" s="38">
        <v>25</v>
      </c>
      <c r="E220" s="38">
        <v>137.78</v>
      </c>
      <c r="F220" s="38">
        <v>23.53</v>
      </c>
      <c r="G220" s="38">
        <v>30</v>
      </c>
      <c r="H220" s="38">
        <v>18.899999999999999</v>
      </c>
      <c r="I220" s="38">
        <v>40.200000000000003</v>
      </c>
      <c r="J220" s="38">
        <v>10</v>
      </c>
      <c r="K220" s="38">
        <f t="shared" si="58"/>
        <v>557.98</v>
      </c>
      <c r="L220" s="38">
        <f t="shared" si="59"/>
        <v>77.430000000000007</v>
      </c>
      <c r="M220" s="38">
        <v>2658.0000000000005</v>
      </c>
      <c r="N220" s="4">
        <v>0</v>
      </c>
      <c r="O220" s="28">
        <f t="shared" si="60"/>
        <v>3293.4100000000008</v>
      </c>
    </row>
    <row r="221" spans="1:15" ht="37.5" customHeight="1" x14ac:dyDescent="0.25">
      <c r="A221" s="47">
        <v>28</v>
      </c>
      <c r="B221" s="31" t="s">
        <v>153</v>
      </c>
      <c r="C221" s="38">
        <v>200</v>
      </c>
      <c r="D221" s="38">
        <v>7</v>
      </c>
      <c r="E221" s="38">
        <v>20</v>
      </c>
      <c r="F221" s="38">
        <v>0</v>
      </c>
      <c r="G221" s="38">
        <v>8</v>
      </c>
      <c r="H221" s="38">
        <v>0</v>
      </c>
      <c r="I221" s="38">
        <v>6.99</v>
      </c>
      <c r="J221" s="38">
        <v>4</v>
      </c>
      <c r="K221" s="38">
        <f t="shared" si="58"/>
        <v>234.99</v>
      </c>
      <c r="L221" s="38">
        <f t="shared" si="59"/>
        <v>11</v>
      </c>
      <c r="M221" s="38">
        <v>0</v>
      </c>
      <c r="N221" s="4">
        <v>0</v>
      </c>
      <c r="O221" s="28">
        <f t="shared" si="60"/>
        <v>245.99</v>
      </c>
    </row>
    <row r="222" spans="1:15" s="15" customFormat="1" ht="24.95" customHeight="1" x14ac:dyDescent="0.25">
      <c r="A222" s="11"/>
      <c r="B222" s="12" t="s">
        <v>151</v>
      </c>
      <c r="C222" s="13">
        <f t="shared" ref="C222:O222" si="66">+C221+C220+C219</f>
        <v>855</v>
      </c>
      <c r="D222" s="13">
        <f t="shared" si="66"/>
        <v>140.09</v>
      </c>
      <c r="E222" s="13">
        <f t="shared" si="66"/>
        <v>157.78</v>
      </c>
      <c r="F222" s="13">
        <f t="shared" si="66"/>
        <v>23.53</v>
      </c>
      <c r="G222" s="13">
        <f t="shared" si="66"/>
        <v>38</v>
      </c>
      <c r="H222" s="13">
        <f t="shared" si="66"/>
        <v>18.899999999999999</v>
      </c>
      <c r="I222" s="13">
        <f t="shared" si="66"/>
        <v>85.04</v>
      </c>
      <c r="J222" s="13">
        <f t="shared" si="66"/>
        <v>32</v>
      </c>
      <c r="K222" s="13">
        <f t="shared" si="66"/>
        <v>1135.8200000000002</v>
      </c>
      <c r="L222" s="13">
        <f t="shared" si="66"/>
        <v>214.52</v>
      </c>
      <c r="M222" s="13">
        <f t="shared" si="66"/>
        <v>4109.1600000000008</v>
      </c>
      <c r="N222" s="14">
        <f t="shared" si="66"/>
        <v>793.8</v>
      </c>
      <c r="O222" s="13">
        <f t="shared" si="66"/>
        <v>6253.3000000000011</v>
      </c>
    </row>
    <row r="223" spans="1:15" ht="24.95" customHeight="1" x14ac:dyDescent="0.25">
      <c r="A223" s="47">
        <v>29</v>
      </c>
      <c r="B223" s="31" t="s">
        <v>154</v>
      </c>
      <c r="C223" s="38">
        <v>550</v>
      </c>
      <c r="D223" s="38">
        <v>285</v>
      </c>
      <c r="E223" s="38">
        <v>0</v>
      </c>
      <c r="F223" s="38">
        <v>0</v>
      </c>
      <c r="G223" s="38">
        <v>55</v>
      </c>
      <c r="H223" s="38">
        <v>8</v>
      </c>
      <c r="I223" s="38">
        <v>65</v>
      </c>
      <c r="J223" s="38">
        <v>33.75</v>
      </c>
      <c r="K223" s="38">
        <f t="shared" si="58"/>
        <v>670</v>
      </c>
      <c r="L223" s="38">
        <f t="shared" si="59"/>
        <v>326.75</v>
      </c>
      <c r="M223" s="38">
        <v>1161.3800000000001</v>
      </c>
      <c r="N223" s="4">
        <v>8.8938700000000033</v>
      </c>
      <c r="O223" s="28">
        <f t="shared" si="60"/>
        <v>2167.02387</v>
      </c>
    </row>
    <row r="224" spans="1:15" ht="24.95" customHeight="1" x14ac:dyDescent="0.25">
      <c r="A224" s="47">
        <v>30</v>
      </c>
      <c r="B224" s="31" t="s">
        <v>156</v>
      </c>
      <c r="C224" s="38">
        <v>2761.72</v>
      </c>
      <c r="D224" s="38">
        <v>1150.1199999999999</v>
      </c>
      <c r="E224" s="38">
        <v>883.7</v>
      </c>
      <c r="F224" s="38">
        <v>104</v>
      </c>
      <c r="G224" s="38">
        <v>0</v>
      </c>
      <c r="H224" s="38">
        <v>0</v>
      </c>
      <c r="I224" s="38">
        <v>742.62</v>
      </c>
      <c r="J224" s="38">
        <v>44.9</v>
      </c>
      <c r="K224" s="38">
        <f t="shared" si="58"/>
        <v>4388.04</v>
      </c>
      <c r="L224" s="38">
        <f t="shared" si="59"/>
        <v>1299.02</v>
      </c>
      <c r="M224" s="30"/>
      <c r="N224" s="42"/>
      <c r="O224" s="28">
        <f t="shared" si="60"/>
        <v>5687.0599999999995</v>
      </c>
    </row>
    <row r="225" spans="1:15" s="25" customFormat="1" ht="24.95" customHeight="1" x14ac:dyDescent="0.25">
      <c r="A225" s="22" t="s">
        <v>220</v>
      </c>
      <c r="B225" s="32" t="s">
        <v>155</v>
      </c>
      <c r="C225" s="23">
        <f t="shared" ref="C225:O225" si="67">C224+C223+C222+C218+C215+C214+C210+C207+C206+C199+C198+C197+C196+C193+C192+C188</f>
        <v>12266.999999999998</v>
      </c>
      <c r="D225" s="23">
        <f t="shared" si="67"/>
        <v>4199</v>
      </c>
      <c r="E225" s="23">
        <f t="shared" si="67"/>
        <v>5090</v>
      </c>
      <c r="F225" s="23">
        <f t="shared" si="67"/>
        <v>610</v>
      </c>
      <c r="G225" s="23">
        <f t="shared" si="67"/>
        <v>776</v>
      </c>
      <c r="H225" s="23">
        <f t="shared" si="67"/>
        <v>224</v>
      </c>
      <c r="I225" s="23">
        <f t="shared" si="67"/>
        <v>1780</v>
      </c>
      <c r="J225" s="23">
        <f t="shared" si="67"/>
        <v>270</v>
      </c>
      <c r="K225" s="23">
        <f t="shared" si="67"/>
        <v>19913</v>
      </c>
      <c r="L225" s="23">
        <f t="shared" si="67"/>
        <v>5303.0000000000009</v>
      </c>
      <c r="M225" s="23">
        <f t="shared" si="67"/>
        <v>51228.229999999996</v>
      </c>
      <c r="N225" s="24">
        <f t="shared" si="67"/>
        <v>19517.71342</v>
      </c>
      <c r="O225" s="23">
        <f t="shared" si="67"/>
        <v>95961.943420000011</v>
      </c>
    </row>
    <row r="226" spans="1:15" ht="24.95" customHeight="1" x14ac:dyDescent="0.25">
      <c r="A226" s="47">
        <v>1</v>
      </c>
      <c r="B226" s="31" t="s">
        <v>157</v>
      </c>
      <c r="C226" s="38">
        <v>1268</v>
      </c>
      <c r="D226" s="38">
        <v>926</v>
      </c>
      <c r="E226" s="38">
        <v>0</v>
      </c>
      <c r="F226" s="38">
        <v>0</v>
      </c>
      <c r="G226" s="38">
        <v>165</v>
      </c>
      <c r="H226" s="38">
        <v>10</v>
      </c>
      <c r="I226" s="38">
        <v>260</v>
      </c>
      <c r="J226" s="38">
        <v>25</v>
      </c>
      <c r="K226" s="38">
        <f t="shared" si="58"/>
        <v>1693</v>
      </c>
      <c r="L226" s="38">
        <f t="shared" si="59"/>
        <v>961</v>
      </c>
      <c r="M226" s="38">
        <v>2879.9999999999995</v>
      </c>
      <c r="N226" s="4">
        <v>2978.9700000000003</v>
      </c>
      <c r="O226" s="28">
        <f t="shared" si="60"/>
        <v>8512.9700000000012</v>
      </c>
    </row>
    <row r="227" spans="1:15" ht="24.95" customHeight="1" x14ac:dyDescent="0.25">
      <c r="A227" s="47">
        <v>2</v>
      </c>
      <c r="B227" s="31" t="s">
        <v>158</v>
      </c>
      <c r="C227" s="38">
        <v>250</v>
      </c>
      <c r="D227" s="38">
        <v>0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0</v>
      </c>
      <c r="K227" s="38">
        <f t="shared" si="58"/>
        <v>250</v>
      </c>
      <c r="L227" s="38">
        <f t="shared" si="59"/>
        <v>0</v>
      </c>
      <c r="M227" s="38">
        <v>0</v>
      </c>
      <c r="N227" s="4">
        <v>0</v>
      </c>
      <c r="O227" s="28">
        <f t="shared" si="60"/>
        <v>250</v>
      </c>
    </row>
    <row r="228" spans="1:15" s="15" customFormat="1" ht="24.95" customHeight="1" x14ac:dyDescent="0.25">
      <c r="A228" s="11"/>
      <c r="B228" s="12" t="s">
        <v>157</v>
      </c>
      <c r="C228" s="13">
        <f t="shared" ref="C228:O228" si="68">+C227+C226</f>
        <v>1518</v>
      </c>
      <c r="D228" s="13">
        <f t="shared" si="68"/>
        <v>926</v>
      </c>
      <c r="E228" s="13">
        <f t="shared" si="68"/>
        <v>0</v>
      </c>
      <c r="F228" s="13">
        <f t="shared" si="68"/>
        <v>0</v>
      </c>
      <c r="G228" s="13">
        <f t="shared" si="68"/>
        <v>165</v>
      </c>
      <c r="H228" s="13">
        <f t="shared" si="68"/>
        <v>10</v>
      </c>
      <c r="I228" s="13">
        <f t="shared" si="68"/>
        <v>260</v>
      </c>
      <c r="J228" s="13">
        <f t="shared" si="68"/>
        <v>25</v>
      </c>
      <c r="K228" s="13">
        <f t="shared" si="68"/>
        <v>1943</v>
      </c>
      <c r="L228" s="13">
        <f t="shared" si="68"/>
        <v>961</v>
      </c>
      <c r="M228" s="13">
        <f t="shared" si="68"/>
        <v>2879.9999999999995</v>
      </c>
      <c r="N228" s="14">
        <f t="shared" si="68"/>
        <v>2978.9700000000003</v>
      </c>
      <c r="O228" s="13">
        <f t="shared" si="68"/>
        <v>8762.9700000000012</v>
      </c>
    </row>
    <row r="229" spans="1:15" ht="24.95" customHeight="1" x14ac:dyDescent="0.25">
      <c r="A229" s="47">
        <v>3</v>
      </c>
      <c r="B229" s="31" t="s">
        <v>159</v>
      </c>
      <c r="C229" s="38">
        <v>689</v>
      </c>
      <c r="D229" s="38">
        <v>467</v>
      </c>
      <c r="E229" s="38">
        <v>205</v>
      </c>
      <c r="F229" s="38">
        <v>75</v>
      </c>
      <c r="G229" s="38">
        <v>70</v>
      </c>
      <c r="H229" s="38">
        <v>30</v>
      </c>
      <c r="I229" s="38">
        <v>125</v>
      </c>
      <c r="J229" s="38">
        <v>30</v>
      </c>
      <c r="K229" s="38">
        <f t="shared" si="58"/>
        <v>1089</v>
      </c>
      <c r="L229" s="38">
        <f t="shared" si="59"/>
        <v>602</v>
      </c>
      <c r="M229" s="38">
        <v>3359.0800000000004</v>
      </c>
      <c r="N229" s="4">
        <v>9648.9500000000007</v>
      </c>
      <c r="O229" s="28">
        <f t="shared" si="60"/>
        <v>14699.03</v>
      </c>
    </row>
    <row r="230" spans="1:15" ht="24.95" customHeight="1" x14ac:dyDescent="0.25">
      <c r="A230" s="47">
        <v>4</v>
      </c>
      <c r="B230" s="31" t="s">
        <v>160</v>
      </c>
      <c r="C230" s="38">
        <v>1601</v>
      </c>
      <c r="D230" s="38">
        <v>1120</v>
      </c>
      <c r="E230" s="38">
        <v>165</v>
      </c>
      <c r="F230" s="38">
        <v>45</v>
      </c>
      <c r="G230" s="38">
        <v>85</v>
      </c>
      <c r="H230" s="38">
        <v>30</v>
      </c>
      <c r="I230" s="38">
        <v>220</v>
      </c>
      <c r="J230" s="38">
        <v>55</v>
      </c>
      <c r="K230" s="38">
        <f t="shared" si="58"/>
        <v>2071</v>
      </c>
      <c r="L230" s="38">
        <f t="shared" si="59"/>
        <v>1250</v>
      </c>
      <c r="M230" s="38">
        <v>3310.8900000000003</v>
      </c>
      <c r="N230" s="4">
        <v>325.56</v>
      </c>
      <c r="O230" s="28">
        <f t="shared" si="60"/>
        <v>6957.4500000000007</v>
      </c>
    </row>
    <row r="231" spans="1:15" ht="24.95" customHeight="1" x14ac:dyDescent="0.25">
      <c r="A231" s="47">
        <v>5</v>
      </c>
      <c r="B231" s="31" t="s">
        <v>161</v>
      </c>
      <c r="C231" s="38">
        <v>2628</v>
      </c>
      <c r="D231" s="38">
        <v>429</v>
      </c>
      <c r="E231" s="38">
        <v>35</v>
      </c>
      <c r="F231" s="38">
        <v>0</v>
      </c>
      <c r="G231" s="38">
        <v>130</v>
      </c>
      <c r="H231" s="38">
        <v>0</v>
      </c>
      <c r="I231" s="38">
        <v>260</v>
      </c>
      <c r="J231" s="38">
        <v>0</v>
      </c>
      <c r="K231" s="38">
        <f t="shared" si="58"/>
        <v>3053</v>
      </c>
      <c r="L231" s="38">
        <f t="shared" si="59"/>
        <v>429</v>
      </c>
      <c r="M231" s="38">
        <v>3710</v>
      </c>
      <c r="N231" s="4">
        <v>4148</v>
      </c>
      <c r="O231" s="28">
        <f t="shared" si="60"/>
        <v>11340</v>
      </c>
    </row>
    <row r="232" spans="1:15" ht="24.95" customHeight="1" x14ac:dyDescent="0.25">
      <c r="A232" s="47">
        <v>6</v>
      </c>
      <c r="B232" s="31" t="s">
        <v>162</v>
      </c>
      <c r="C232" s="38">
        <v>901</v>
      </c>
      <c r="D232" s="38">
        <v>651</v>
      </c>
      <c r="E232" s="38">
        <v>40</v>
      </c>
      <c r="F232" s="38">
        <v>100</v>
      </c>
      <c r="G232" s="38">
        <v>75</v>
      </c>
      <c r="H232" s="38">
        <v>20</v>
      </c>
      <c r="I232" s="38">
        <v>165</v>
      </c>
      <c r="J232" s="38">
        <v>25</v>
      </c>
      <c r="K232" s="38">
        <f t="shared" si="58"/>
        <v>1181</v>
      </c>
      <c r="L232" s="38">
        <f t="shared" si="59"/>
        <v>796</v>
      </c>
      <c r="M232" s="38">
        <v>3906.09</v>
      </c>
      <c r="N232" s="4">
        <v>403</v>
      </c>
      <c r="O232" s="28">
        <f t="shared" si="60"/>
        <v>6286.09</v>
      </c>
    </row>
    <row r="233" spans="1:15" ht="24.95" customHeight="1" x14ac:dyDescent="0.25">
      <c r="A233" s="47">
        <v>7</v>
      </c>
      <c r="B233" s="31" t="s">
        <v>163</v>
      </c>
      <c r="C233" s="38">
        <v>1960</v>
      </c>
      <c r="D233" s="38">
        <v>428</v>
      </c>
      <c r="E233" s="38">
        <v>0</v>
      </c>
      <c r="F233" s="38">
        <v>0</v>
      </c>
      <c r="G233" s="38">
        <v>110</v>
      </c>
      <c r="H233" s="38">
        <v>10</v>
      </c>
      <c r="I233" s="38">
        <v>230</v>
      </c>
      <c r="J233" s="38">
        <v>30</v>
      </c>
      <c r="K233" s="38">
        <f t="shared" si="58"/>
        <v>2300</v>
      </c>
      <c r="L233" s="38">
        <f t="shared" si="59"/>
        <v>468</v>
      </c>
      <c r="M233" s="38">
        <v>7949.9999999999991</v>
      </c>
      <c r="N233" s="4">
        <v>9450</v>
      </c>
      <c r="O233" s="28">
        <f t="shared" si="60"/>
        <v>20168</v>
      </c>
    </row>
    <row r="234" spans="1:15" ht="24.95" customHeight="1" x14ac:dyDescent="0.25">
      <c r="A234" s="47">
        <v>8</v>
      </c>
      <c r="B234" s="31" t="s">
        <v>164</v>
      </c>
      <c r="C234" s="38">
        <v>222</v>
      </c>
      <c r="D234" s="38">
        <v>0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0</v>
      </c>
      <c r="K234" s="38">
        <f t="shared" si="58"/>
        <v>222</v>
      </c>
      <c r="L234" s="38">
        <f t="shared" si="59"/>
        <v>0</v>
      </c>
      <c r="M234" s="38">
        <v>0</v>
      </c>
      <c r="N234" s="4">
        <v>0</v>
      </c>
      <c r="O234" s="28">
        <f t="shared" si="60"/>
        <v>222</v>
      </c>
    </row>
    <row r="235" spans="1:15" ht="24.95" customHeight="1" x14ac:dyDescent="0.25">
      <c r="A235" s="47">
        <v>9</v>
      </c>
      <c r="B235" s="31" t="s">
        <v>240</v>
      </c>
      <c r="C235" s="38">
        <v>270</v>
      </c>
      <c r="D235" s="38">
        <v>65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0</v>
      </c>
      <c r="K235" s="38">
        <f t="shared" si="58"/>
        <v>270</v>
      </c>
      <c r="L235" s="38">
        <f t="shared" si="59"/>
        <v>65</v>
      </c>
      <c r="M235" s="38">
        <v>0</v>
      </c>
      <c r="N235" s="4">
        <v>0</v>
      </c>
      <c r="O235" s="28">
        <f t="shared" si="60"/>
        <v>335</v>
      </c>
    </row>
    <row r="236" spans="1:15" s="15" customFormat="1" ht="24.95" customHeight="1" x14ac:dyDescent="0.25">
      <c r="A236" s="11"/>
      <c r="B236" s="12" t="s">
        <v>163</v>
      </c>
      <c r="C236" s="13">
        <f t="shared" ref="C236:O236" si="69">+C235+C234+C233</f>
        <v>2452</v>
      </c>
      <c r="D236" s="13">
        <f t="shared" si="69"/>
        <v>493</v>
      </c>
      <c r="E236" s="13">
        <f t="shared" si="69"/>
        <v>0</v>
      </c>
      <c r="F236" s="13">
        <f t="shared" si="69"/>
        <v>0</v>
      </c>
      <c r="G236" s="13">
        <f t="shared" si="69"/>
        <v>110</v>
      </c>
      <c r="H236" s="13">
        <f t="shared" si="69"/>
        <v>10</v>
      </c>
      <c r="I236" s="13">
        <f t="shared" si="69"/>
        <v>230</v>
      </c>
      <c r="J236" s="13">
        <f t="shared" si="69"/>
        <v>30</v>
      </c>
      <c r="K236" s="13">
        <f t="shared" si="69"/>
        <v>2792</v>
      </c>
      <c r="L236" s="13">
        <f t="shared" si="69"/>
        <v>533</v>
      </c>
      <c r="M236" s="13">
        <f t="shared" si="69"/>
        <v>7949.9999999999991</v>
      </c>
      <c r="N236" s="14">
        <f t="shared" si="69"/>
        <v>9450</v>
      </c>
      <c r="O236" s="13">
        <f t="shared" si="69"/>
        <v>20725</v>
      </c>
    </row>
    <row r="237" spans="1:15" ht="24.95" customHeight="1" x14ac:dyDescent="0.25">
      <c r="A237" s="47">
        <v>10</v>
      </c>
      <c r="B237" s="31" t="s">
        <v>165</v>
      </c>
      <c r="C237" s="38">
        <v>735</v>
      </c>
      <c r="D237" s="38">
        <v>511</v>
      </c>
      <c r="E237" s="38">
        <v>150</v>
      </c>
      <c r="F237" s="38">
        <v>25</v>
      </c>
      <c r="G237" s="38">
        <v>80</v>
      </c>
      <c r="H237" s="38">
        <v>10</v>
      </c>
      <c r="I237" s="38">
        <v>145</v>
      </c>
      <c r="J237" s="38">
        <v>15</v>
      </c>
      <c r="K237" s="38">
        <f t="shared" si="58"/>
        <v>1110</v>
      </c>
      <c r="L237" s="38">
        <f t="shared" si="59"/>
        <v>561</v>
      </c>
      <c r="M237" s="38">
        <v>1852.59</v>
      </c>
      <c r="N237" s="4">
        <v>256</v>
      </c>
      <c r="O237" s="28">
        <f t="shared" si="60"/>
        <v>3779.59</v>
      </c>
    </row>
    <row r="238" spans="1:15" ht="24.95" customHeight="1" x14ac:dyDescent="0.25">
      <c r="A238" s="47">
        <v>11</v>
      </c>
      <c r="B238" s="31" t="s">
        <v>166</v>
      </c>
      <c r="C238" s="38">
        <v>410</v>
      </c>
      <c r="D238" s="38">
        <v>0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0</v>
      </c>
      <c r="K238" s="38">
        <f t="shared" si="58"/>
        <v>410</v>
      </c>
      <c r="L238" s="38">
        <f t="shared" si="59"/>
        <v>0</v>
      </c>
      <c r="M238" s="38">
        <v>0</v>
      </c>
      <c r="N238" s="4">
        <v>0</v>
      </c>
      <c r="O238" s="28">
        <f t="shared" si="60"/>
        <v>410</v>
      </c>
    </row>
    <row r="239" spans="1:15" ht="24.95" customHeight="1" x14ac:dyDescent="0.25">
      <c r="A239" s="47">
        <v>12</v>
      </c>
      <c r="B239" s="31" t="s">
        <v>215</v>
      </c>
      <c r="C239" s="38">
        <v>399</v>
      </c>
      <c r="D239" s="38">
        <v>83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0</v>
      </c>
      <c r="K239" s="38">
        <f t="shared" si="58"/>
        <v>399</v>
      </c>
      <c r="L239" s="38">
        <f t="shared" si="59"/>
        <v>83</v>
      </c>
      <c r="M239" s="38">
        <v>0</v>
      </c>
      <c r="N239" s="4">
        <v>0</v>
      </c>
      <c r="O239" s="28">
        <f t="shared" si="60"/>
        <v>482</v>
      </c>
    </row>
    <row r="240" spans="1:15" s="15" customFormat="1" ht="24.95" customHeight="1" x14ac:dyDescent="0.25">
      <c r="A240" s="11"/>
      <c r="B240" s="12" t="s">
        <v>165</v>
      </c>
      <c r="C240" s="13">
        <f t="shared" ref="C240:O240" si="70">+C239+C238+C237</f>
        <v>1544</v>
      </c>
      <c r="D240" s="13">
        <f t="shared" si="70"/>
        <v>594</v>
      </c>
      <c r="E240" s="13">
        <f t="shared" si="70"/>
        <v>150</v>
      </c>
      <c r="F240" s="13">
        <f t="shared" si="70"/>
        <v>25</v>
      </c>
      <c r="G240" s="13">
        <f t="shared" si="70"/>
        <v>80</v>
      </c>
      <c r="H240" s="13">
        <f t="shared" si="70"/>
        <v>10</v>
      </c>
      <c r="I240" s="13">
        <f t="shared" si="70"/>
        <v>145</v>
      </c>
      <c r="J240" s="13">
        <f t="shared" si="70"/>
        <v>15</v>
      </c>
      <c r="K240" s="13">
        <f t="shared" si="70"/>
        <v>1919</v>
      </c>
      <c r="L240" s="13">
        <f t="shared" si="70"/>
        <v>644</v>
      </c>
      <c r="M240" s="13">
        <f t="shared" si="70"/>
        <v>1852.59</v>
      </c>
      <c r="N240" s="14">
        <f t="shared" si="70"/>
        <v>256</v>
      </c>
      <c r="O240" s="13">
        <f t="shared" si="70"/>
        <v>4671.59</v>
      </c>
    </row>
    <row r="241" spans="1:15" ht="24.95" customHeight="1" x14ac:dyDescent="0.25">
      <c r="A241" s="47">
        <v>13</v>
      </c>
      <c r="B241" s="31" t="s">
        <v>167</v>
      </c>
      <c r="C241" s="38">
        <v>441</v>
      </c>
      <c r="D241" s="38">
        <v>103</v>
      </c>
      <c r="E241" s="38">
        <v>100</v>
      </c>
      <c r="F241" s="38">
        <v>60</v>
      </c>
      <c r="G241" s="38">
        <v>30</v>
      </c>
      <c r="H241" s="38">
        <v>10</v>
      </c>
      <c r="I241" s="38">
        <v>85</v>
      </c>
      <c r="J241" s="38">
        <v>0</v>
      </c>
      <c r="K241" s="38">
        <f t="shared" si="58"/>
        <v>656</v>
      </c>
      <c r="L241" s="38">
        <f t="shared" si="59"/>
        <v>173</v>
      </c>
      <c r="M241" s="38">
        <v>864.2600000000001</v>
      </c>
      <c r="N241" s="4">
        <v>123.2</v>
      </c>
      <c r="O241" s="28">
        <f t="shared" si="60"/>
        <v>1816.4600000000003</v>
      </c>
    </row>
    <row r="242" spans="1:15" s="25" customFormat="1" ht="24.95" customHeight="1" x14ac:dyDescent="0.25">
      <c r="A242" s="22" t="s">
        <v>221</v>
      </c>
      <c r="B242" s="32" t="s">
        <v>168</v>
      </c>
      <c r="C242" s="23">
        <f t="shared" ref="C242:O242" si="71">+C241+C240+C236+C232+C231+C230+C229+C228</f>
        <v>11774</v>
      </c>
      <c r="D242" s="23">
        <f t="shared" si="71"/>
        <v>4783</v>
      </c>
      <c r="E242" s="23">
        <f t="shared" si="71"/>
        <v>695</v>
      </c>
      <c r="F242" s="23">
        <f t="shared" si="71"/>
        <v>305</v>
      </c>
      <c r="G242" s="23">
        <f t="shared" si="71"/>
        <v>745</v>
      </c>
      <c r="H242" s="23">
        <f t="shared" si="71"/>
        <v>120</v>
      </c>
      <c r="I242" s="23">
        <f t="shared" si="71"/>
        <v>1490</v>
      </c>
      <c r="J242" s="23">
        <f t="shared" si="71"/>
        <v>180</v>
      </c>
      <c r="K242" s="23">
        <f t="shared" si="71"/>
        <v>14704</v>
      </c>
      <c r="L242" s="23">
        <f t="shared" si="71"/>
        <v>5388</v>
      </c>
      <c r="M242" s="23">
        <f t="shared" si="71"/>
        <v>27832.91</v>
      </c>
      <c r="N242" s="24">
        <f t="shared" si="71"/>
        <v>27333.68</v>
      </c>
      <c r="O242" s="23">
        <f t="shared" si="71"/>
        <v>75258.59</v>
      </c>
    </row>
    <row r="243" spans="1:15" ht="24.95" customHeight="1" x14ac:dyDescent="0.25">
      <c r="A243" s="47">
        <v>1</v>
      </c>
      <c r="B243" s="31" t="s">
        <v>169</v>
      </c>
      <c r="C243" s="38">
        <v>768</v>
      </c>
      <c r="D243" s="38">
        <v>273.75</v>
      </c>
      <c r="E243" s="38">
        <v>0</v>
      </c>
      <c r="F243" s="38">
        <v>0</v>
      </c>
      <c r="G243" s="38">
        <v>0</v>
      </c>
      <c r="H243" s="38">
        <v>0</v>
      </c>
      <c r="I243" s="38">
        <v>40</v>
      </c>
      <c r="J243" s="38">
        <v>0</v>
      </c>
      <c r="K243" s="38">
        <f t="shared" si="58"/>
        <v>808</v>
      </c>
      <c r="L243" s="38">
        <f t="shared" si="59"/>
        <v>273.75</v>
      </c>
      <c r="M243" s="38">
        <v>3267.92</v>
      </c>
      <c r="N243" s="4">
        <v>3327</v>
      </c>
      <c r="O243" s="28">
        <f t="shared" si="60"/>
        <v>7676.67</v>
      </c>
    </row>
    <row r="244" spans="1:15" ht="24.95" customHeight="1" x14ac:dyDescent="0.25">
      <c r="A244" s="47">
        <v>2</v>
      </c>
      <c r="B244" s="31" t="s">
        <v>170</v>
      </c>
      <c r="C244" s="38">
        <v>230</v>
      </c>
      <c r="D244" s="38">
        <v>80</v>
      </c>
      <c r="E244" s="38">
        <v>60</v>
      </c>
      <c r="F244" s="38">
        <v>12</v>
      </c>
      <c r="G244" s="38">
        <v>0</v>
      </c>
      <c r="H244" s="38">
        <v>0</v>
      </c>
      <c r="I244" s="38">
        <v>0</v>
      </c>
      <c r="J244" s="38">
        <v>0</v>
      </c>
      <c r="K244" s="38">
        <f t="shared" si="58"/>
        <v>290</v>
      </c>
      <c r="L244" s="38">
        <f t="shared" si="59"/>
        <v>92</v>
      </c>
      <c r="M244" s="38">
        <v>1374.28</v>
      </c>
      <c r="N244" s="4">
        <v>0</v>
      </c>
      <c r="O244" s="28">
        <f t="shared" si="60"/>
        <v>1756.28</v>
      </c>
    </row>
    <row r="245" spans="1:15" ht="24.95" customHeight="1" x14ac:dyDescent="0.25">
      <c r="A245" s="47">
        <v>3</v>
      </c>
      <c r="B245" s="31" t="s">
        <v>171</v>
      </c>
      <c r="C245" s="38">
        <v>100</v>
      </c>
      <c r="D245" s="38">
        <v>31</v>
      </c>
      <c r="E245" s="38">
        <v>40</v>
      </c>
      <c r="F245" s="38">
        <v>5</v>
      </c>
      <c r="G245" s="38">
        <v>0</v>
      </c>
      <c r="H245" s="38">
        <v>0</v>
      </c>
      <c r="I245" s="38">
        <v>30</v>
      </c>
      <c r="J245" s="38">
        <v>0</v>
      </c>
      <c r="K245" s="38">
        <f t="shared" si="58"/>
        <v>170</v>
      </c>
      <c r="L245" s="38">
        <f t="shared" si="59"/>
        <v>36</v>
      </c>
      <c r="M245" s="38">
        <v>411.2</v>
      </c>
      <c r="N245" s="4">
        <v>0</v>
      </c>
      <c r="O245" s="28">
        <f t="shared" si="60"/>
        <v>617.20000000000005</v>
      </c>
    </row>
    <row r="246" spans="1:15" ht="24.95" customHeight="1" x14ac:dyDescent="0.25">
      <c r="A246" s="47">
        <v>4</v>
      </c>
      <c r="B246" s="31" t="s">
        <v>172</v>
      </c>
      <c r="C246" s="38">
        <v>250</v>
      </c>
      <c r="D246" s="38">
        <v>50</v>
      </c>
      <c r="E246" s="38">
        <v>0</v>
      </c>
      <c r="F246" s="38">
        <v>0</v>
      </c>
      <c r="G246" s="38">
        <v>0</v>
      </c>
      <c r="H246" s="38">
        <v>0</v>
      </c>
      <c r="I246" s="38">
        <v>30</v>
      </c>
      <c r="J246" s="38">
        <v>5</v>
      </c>
      <c r="K246" s="38">
        <f t="shared" si="58"/>
        <v>280</v>
      </c>
      <c r="L246" s="38">
        <f t="shared" si="59"/>
        <v>55</v>
      </c>
      <c r="M246" s="38">
        <v>1177.1000000000001</v>
      </c>
      <c r="N246" s="4">
        <v>0</v>
      </c>
      <c r="O246" s="28">
        <f t="shared" si="60"/>
        <v>1512.1000000000001</v>
      </c>
    </row>
    <row r="247" spans="1:15" ht="24.95" customHeight="1" x14ac:dyDescent="0.25">
      <c r="A247" s="47">
        <v>5</v>
      </c>
      <c r="B247" s="31" t="s">
        <v>173</v>
      </c>
      <c r="C247" s="38">
        <v>110</v>
      </c>
      <c r="D247" s="38">
        <v>35</v>
      </c>
      <c r="E247" s="38">
        <v>30</v>
      </c>
      <c r="F247" s="38">
        <v>2</v>
      </c>
      <c r="G247" s="38">
        <v>0</v>
      </c>
      <c r="H247" s="38">
        <v>0</v>
      </c>
      <c r="I247" s="38">
        <v>40</v>
      </c>
      <c r="J247" s="38">
        <v>7</v>
      </c>
      <c r="K247" s="38">
        <f t="shared" si="58"/>
        <v>180</v>
      </c>
      <c r="L247" s="38">
        <f t="shared" si="59"/>
        <v>44</v>
      </c>
      <c r="M247" s="38">
        <v>368</v>
      </c>
      <c r="N247" s="4">
        <v>0</v>
      </c>
      <c r="O247" s="28">
        <f t="shared" si="60"/>
        <v>592</v>
      </c>
    </row>
    <row r="248" spans="1:15" ht="24.95" customHeight="1" x14ac:dyDescent="0.25">
      <c r="A248" s="47">
        <v>6</v>
      </c>
      <c r="B248" s="31" t="s">
        <v>174</v>
      </c>
      <c r="C248" s="38">
        <v>138</v>
      </c>
      <c r="D248" s="38">
        <v>51.79</v>
      </c>
      <c r="E248" s="38">
        <v>20</v>
      </c>
      <c r="F248" s="38">
        <v>10</v>
      </c>
      <c r="G248" s="38">
        <v>0</v>
      </c>
      <c r="H248" s="38">
        <v>0</v>
      </c>
      <c r="I248" s="38">
        <v>0</v>
      </c>
      <c r="J248" s="38">
        <v>0</v>
      </c>
      <c r="K248" s="38">
        <f t="shared" si="58"/>
        <v>158</v>
      </c>
      <c r="L248" s="38">
        <f t="shared" si="59"/>
        <v>61.79</v>
      </c>
      <c r="M248" s="38">
        <v>0</v>
      </c>
      <c r="N248" s="4">
        <v>0</v>
      </c>
      <c r="O248" s="28">
        <f t="shared" si="60"/>
        <v>219.79</v>
      </c>
    </row>
    <row r="249" spans="1:15" ht="24.95" customHeight="1" x14ac:dyDescent="0.25">
      <c r="A249" s="47">
        <v>7</v>
      </c>
      <c r="B249" s="31" t="s">
        <v>175</v>
      </c>
      <c r="C249" s="38">
        <v>100</v>
      </c>
      <c r="D249" s="38">
        <v>37.46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0</v>
      </c>
      <c r="K249" s="38">
        <f t="shared" si="58"/>
        <v>100</v>
      </c>
      <c r="L249" s="38">
        <f t="shared" si="59"/>
        <v>37.46</v>
      </c>
      <c r="M249" s="38">
        <v>0</v>
      </c>
      <c r="N249" s="4">
        <v>0</v>
      </c>
      <c r="O249" s="28">
        <f t="shared" si="60"/>
        <v>137.46</v>
      </c>
    </row>
    <row r="250" spans="1:15" s="15" customFormat="1" ht="24.95" customHeight="1" x14ac:dyDescent="0.25">
      <c r="A250" s="11"/>
      <c r="B250" s="12" t="s">
        <v>169</v>
      </c>
      <c r="C250" s="14">
        <f t="shared" ref="C250:O250" si="72">SUM(C243:C249)</f>
        <v>1696</v>
      </c>
      <c r="D250" s="14">
        <f t="shared" si="72"/>
        <v>559</v>
      </c>
      <c r="E250" s="14">
        <f t="shared" si="72"/>
        <v>150</v>
      </c>
      <c r="F250" s="14">
        <f t="shared" si="72"/>
        <v>29</v>
      </c>
      <c r="G250" s="14">
        <f t="shared" si="72"/>
        <v>0</v>
      </c>
      <c r="H250" s="14">
        <f t="shared" si="72"/>
        <v>0</v>
      </c>
      <c r="I250" s="14">
        <f t="shared" si="72"/>
        <v>140</v>
      </c>
      <c r="J250" s="14">
        <f t="shared" si="72"/>
        <v>12</v>
      </c>
      <c r="K250" s="14">
        <f t="shared" si="72"/>
        <v>1986</v>
      </c>
      <c r="L250" s="14">
        <f t="shared" si="72"/>
        <v>600</v>
      </c>
      <c r="M250" s="14">
        <f t="shared" si="72"/>
        <v>6598.5</v>
      </c>
      <c r="N250" s="14">
        <f t="shared" si="72"/>
        <v>3327</v>
      </c>
      <c r="O250" s="13">
        <f t="shared" si="72"/>
        <v>12511.500000000002</v>
      </c>
    </row>
    <row r="251" spans="1:15" ht="24.95" customHeight="1" x14ac:dyDescent="0.25">
      <c r="A251" s="47">
        <v>8</v>
      </c>
      <c r="B251" s="31" t="s">
        <v>176</v>
      </c>
      <c r="C251" s="38">
        <v>800</v>
      </c>
      <c r="D251" s="38">
        <v>680</v>
      </c>
      <c r="E251" s="38">
        <v>0</v>
      </c>
      <c r="F251" s="38">
        <v>0</v>
      </c>
      <c r="G251" s="38">
        <v>0</v>
      </c>
      <c r="H251" s="38">
        <v>0</v>
      </c>
      <c r="I251" s="38">
        <v>76.14</v>
      </c>
      <c r="J251" s="38">
        <v>36</v>
      </c>
      <c r="K251" s="38">
        <f t="shared" si="58"/>
        <v>876.14</v>
      </c>
      <c r="L251" s="38">
        <f t="shared" si="59"/>
        <v>716</v>
      </c>
      <c r="M251" s="38">
        <v>1606.25</v>
      </c>
      <c r="N251" s="4">
        <v>26.356180000000002</v>
      </c>
      <c r="O251" s="28">
        <f t="shared" si="60"/>
        <v>3224.7461800000001</v>
      </c>
    </row>
    <row r="252" spans="1:15" ht="24.95" customHeight="1" x14ac:dyDescent="0.25">
      <c r="A252" s="47">
        <v>9</v>
      </c>
      <c r="B252" s="31" t="s">
        <v>216</v>
      </c>
      <c r="C252" s="38">
        <v>220</v>
      </c>
      <c r="D252" s="38">
        <v>45</v>
      </c>
      <c r="E252" s="38">
        <v>60</v>
      </c>
      <c r="F252" s="38">
        <v>11</v>
      </c>
      <c r="G252" s="38">
        <v>0</v>
      </c>
      <c r="H252" s="38">
        <v>0</v>
      </c>
      <c r="I252" s="38">
        <v>10</v>
      </c>
      <c r="J252" s="38">
        <v>30</v>
      </c>
      <c r="K252" s="38">
        <f t="shared" si="58"/>
        <v>290</v>
      </c>
      <c r="L252" s="38">
        <f t="shared" si="59"/>
        <v>86</v>
      </c>
      <c r="M252" s="38">
        <v>396</v>
      </c>
      <c r="N252" s="4">
        <v>0</v>
      </c>
      <c r="O252" s="28">
        <f t="shared" si="60"/>
        <v>772</v>
      </c>
    </row>
    <row r="253" spans="1:15" ht="24.95" customHeight="1" x14ac:dyDescent="0.25">
      <c r="A253" s="47">
        <v>10</v>
      </c>
      <c r="B253" s="31" t="s">
        <v>177</v>
      </c>
      <c r="C253" s="38">
        <v>350</v>
      </c>
      <c r="D253" s="38">
        <v>95</v>
      </c>
      <c r="E253" s="38">
        <v>82</v>
      </c>
      <c r="F253" s="38">
        <v>44</v>
      </c>
      <c r="G253" s="38">
        <v>0</v>
      </c>
      <c r="H253" s="38">
        <v>0</v>
      </c>
      <c r="I253" s="38">
        <v>55</v>
      </c>
      <c r="J253" s="38">
        <v>40</v>
      </c>
      <c r="K253" s="38">
        <f t="shared" si="58"/>
        <v>487</v>
      </c>
      <c r="L253" s="38">
        <f t="shared" si="59"/>
        <v>179</v>
      </c>
      <c r="M253" s="38">
        <v>2179.61</v>
      </c>
      <c r="N253" s="4">
        <v>0</v>
      </c>
      <c r="O253" s="28">
        <f t="shared" si="60"/>
        <v>2845.61</v>
      </c>
    </row>
    <row r="254" spans="1:15" ht="24.95" customHeight="1" x14ac:dyDescent="0.25">
      <c r="A254" s="47">
        <v>11</v>
      </c>
      <c r="B254" s="31" t="s">
        <v>178</v>
      </c>
      <c r="C254" s="38">
        <v>95</v>
      </c>
      <c r="D254" s="38">
        <v>25</v>
      </c>
      <c r="E254" s="38">
        <v>0</v>
      </c>
      <c r="F254" s="38">
        <v>0</v>
      </c>
      <c r="G254" s="38">
        <v>0</v>
      </c>
      <c r="H254" s="38">
        <v>0</v>
      </c>
      <c r="I254" s="38">
        <v>8.86</v>
      </c>
      <c r="J254" s="38">
        <v>20</v>
      </c>
      <c r="K254" s="38">
        <f t="shared" si="58"/>
        <v>103.86</v>
      </c>
      <c r="L254" s="38">
        <f t="shared" si="59"/>
        <v>45</v>
      </c>
      <c r="M254" s="38">
        <v>0</v>
      </c>
      <c r="N254" s="4">
        <v>0</v>
      </c>
      <c r="O254" s="28">
        <f t="shared" si="60"/>
        <v>148.86000000000001</v>
      </c>
    </row>
    <row r="255" spans="1:15" s="15" customFormat="1" ht="24.95" customHeight="1" x14ac:dyDescent="0.25">
      <c r="A255" s="11"/>
      <c r="B255" s="12" t="s">
        <v>176</v>
      </c>
      <c r="C255" s="14">
        <f t="shared" ref="C255:J255" si="73">SUM(C251:C254)</f>
        <v>1465</v>
      </c>
      <c r="D255" s="14">
        <f t="shared" si="73"/>
        <v>845</v>
      </c>
      <c r="E255" s="14">
        <f t="shared" si="73"/>
        <v>142</v>
      </c>
      <c r="F255" s="14">
        <f t="shared" si="73"/>
        <v>55</v>
      </c>
      <c r="G255" s="14">
        <f t="shared" si="73"/>
        <v>0</v>
      </c>
      <c r="H255" s="14">
        <f t="shared" si="73"/>
        <v>0</v>
      </c>
      <c r="I255" s="14">
        <f t="shared" si="73"/>
        <v>150</v>
      </c>
      <c r="J255" s="14">
        <f t="shared" si="73"/>
        <v>126</v>
      </c>
      <c r="K255" s="14">
        <f t="shared" ref="K255:O255" si="74">SUM(K251:K254)</f>
        <v>1756.9999999999998</v>
      </c>
      <c r="L255" s="14">
        <f t="shared" si="74"/>
        <v>1026</v>
      </c>
      <c r="M255" s="14">
        <f t="shared" si="74"/>
        <v>4181.8600000000006</v>
      </c>
      <c r="N255" s="14">
        <f t="shared" si="74"/>
        <v>26.356180000000002</v>
      </c>
      <c r="O255" s="13">
        <f t="shared" si="74"/>
        <v>6991.2161800000003</v>
      </c>
    </row>
    <row r="256" spans="1:15" ht="24.95" customHeight="1" x14ac:dyDescent="0.25">
      <c r="A256" s="47">
        <v>13</v>
      </c>
      <c r="B256" s="31" t="s">
        <v>179</v>
      </c>
      <c r="C256" s="38">
        <v>700</v>
      </c>
      <c r="D256" s="38">
        <v>430</v>
      </c>
      <c r="E256" s="38">
        <v>0</v>
      </c>
      <c r="F256" s="38">
        <v>0</v>
      </c>
      <c r="G256" s="38">
        <v>0</v>
      </c>
      <c r="H256" s="38">
        <v>0</v>
      </c>
      <c r="I256" s="38">
        <v>65</v>
      </c>
      <c r="J256" s="38">
        <v>45</v>
      </c>
      <c r="K256" s="38">
        <f t="shared" si="58"/>
        <v>765</v>
      </c>
      <c r="L256" s="38">
        <f t="shared" si="59"/>
        <v>475</v>
      </c>
      <c r="M256" s="38">
        <v>2040.2700000000002</v>
      </c>
      <c r="N256" s="4">
        <v>667.9</v>
      </c>
      <c r="O256" s="28">
        <f t="shared" si="60"/>
        <v>3948.1700000000005</v>
      </c>
    </row>
    <row r="257" spans="1:15" ht="24.95" customHeight="1" x14ac:dyDescent="0.25">
      <c r="A257" s="47">
        <v>14</v>
      </c>
      <c r="B257" s="31" t="s">
        <v>180</v>
      </c>
      <c r="C257" s="38">
        <v>80</v>
      </c>
      <c r="D257" s="38">
        <v>25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0</v>
      </c>
      <c r="K257" s="38">
        <f t="shared" si="58"/>
        <v>80</v>
      </c>
      <c r="L257" s="38">
        <f t="shared" si="59"/>
        <v>25</v>
      </c>
      <c r="M257" s="38">
        <v>0</v>
      </c>
      <c r="N257" s="4">
        <v>0</v>
      </c>
      <c r="O257" s="28">
        <f t="shared" si="60"/>
        <v>105</v>
      </c>
    </row>
    <row r="258" spans="1:15" s="15" customFormat="1" ht="24.95" customHeight="1" x14ac:dyDescent="0.25">
      <c r="A258" s="11"/>
      <c r="B258" s="12" t="s">
        <v>179</v>
      </c>
      <c r="C258" s="14">
        <f t="shared" ref="C258:O258" si="75">+C256+C257</f>
        <v>780</v>
      </c>
      <c r="D258" s="14">
        <f t="shared" si="75"/>
        <v>455</v>
      </c>
      <c r="E258" s="14">
        <f t="shared" si="75"/>
        <v>0</v>
      </c>
      <c r="F258" s="14">
        <f t="shared" si="75"/>
        <v>0</v>
      </c>
      <c r="G258" s="14">
        <f t="shared" si="75"/>
        <v>0</v>
      </c>
      <c r="H258" s="14">
        <f t="shared" si="75"/>
        <v>0</v>
      </c>
      <c r="I258" s="14">
        <f t="shared" si="75"/>
        <v>65</v>
      </c>
      <c r="J258" s="14">
        <f t="shared" si="75"/>
        <v>45</v>
      </c>
      <c r="K258" s="14">
        <f t="shared" si="75"/>
        <v>845</v>
      </c>
      <c r="L258" s="14">
        <f t="shared" si="75"/>
        <v>500</v>
      </c>
      <c r="M258" s="14">
        <f t="shared" si="75"/>
        <v>2040.2700000000002</v>
      </c>
      <c r="N258" s="14">
        <f t="shared" si="75"/>
        <v>667.9</v>
      </c>
      <c r="O258" s="13">
        <f t="shared" si="75"/>
        <v>4053.1700000000005</v>
      </c>
    </row>
    <row r="259" spans="1:15" ht="24.95" customHeight="1" x14ac:dyDescent="0.25">
      <c r="A259" s="47">
        <v>15</v>
      </c>
      <c r="B259" s="31" t="s">
        <v>213</v>
      </c>
      <c r="C259" s="38">
        <v>640</v>
      </c>
      <c r="D259" s="38">
        <v>416.5</v>
      </c>
      <c r="E259" s="38">
        <v>0</v>
      </c>
      <c r="F259" s="38">
        <v>0</v>
      </c>
      <c r="G259" s="38">
        <v>0</v>
      </c>
      <c r="H259" s="38">
        <v>0</v>
      </c>
      <c r="I259" s="38">
        <v>64</v>
      </c>
      <c r="J259" s="38">
        <v>74</v>
      </c>
      <c r="K259" s="38">
        <f t="shared" si="58"/>
        <v>704</v>
      </c>
      <c r="L259" s="38">
        <f t="shared" si="59"/>
        <v>490.5</v>
      </c>
      <c r="M259" s="38">
        <v>1414.04</v>
      </c>
      <c r="N259" s="4">
        <v>200.51</v>
      </c>
      <c r="O259" s="28">
        <f t="shared" si="60"/>
        <v>2809.05</v>
      </c>
    </row>
    <row r="260" spans="1:15" ht="24.95" customHeight="1" x14ac:dyDescent="0.25">
      <c r="A260" s="47">
        <v>16</v>
      </c>
      <c r="B260" s="31" t="s">
        <v>182</v>
      </c>
      <c r="C260" s="38">
        <v>110</v>
      </c>
      <c r="D260" s="38">
        <v>82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0</v>
      </c>
      <c r="K260" s="38">
        <f t="shared" si="58"/>
        <v>110</v>
      </c>
      <c r="L260" s="38">
        <f t="shared" si="59"/>
        <v>82</v>
      </c>
      <c r="M260" s="38">
        <v>0</v>
      </c>
      <c r="N260" s="4">
        <v>0</v>
      </c>
      <c r="O260" s="28">
        <f t="shared" si="60"/>
        <v>192</v>
      </c>
    </row>
    <row r="261" spans="1:15" ht="24.95" customHeight="1" x14ac:dyDescent="0.25">
      <c r="A261" s="47">
        <v>17</v>
      </c>
      <c r="B261" s="31" t="s">
        <v>183</v>
      </c>
      <c r="C261" s="38">
        <v>100</v>
      </c>
      <c r="D261" s="38">
        <v>25.5</v>
      </c>
      <c r="E261" s="38">
        <v>60</v>
      </c>
      <c r="F261" s="38">
        <v>0</v>
      </c>
      <c r="G261" s="38">
        <v>0</v>
      </c>
      <c r="H261" s="38">
        <v>0</v>
      </c>
      <c r="I261" s="38">
        <v>0</v>
      </c>
      <c r="J261" s="38">
        <v>0</v>
      </c>
      <c r="K261" s="38">
        <f t="shared" si="58"/>
        <v>160</v>
      </c>
      <c r="L261" s="38">
        <f t="shared" si="59"/>
        <v>25.5</v>
      </c>
      <c r="M261" s="38">
        <v>0</v>
      </c>
      <c r="N261" s="4">
        <v>0</v>
      </c>
      <c r="O261" s="28">
        <f t="shared" si="60"/>
        <v>185.5</v>
      </c>
    </row>
    <row r="262" spans="1:15" s="15" customFormat="1" ht="24.95" customHeight="1" x14ac:dyDescent="0.25">
      <c r="A262" s="11"/>
      <c r="B262" s="12" t="s">
        <v>181</v>
      </c>
      <c r="C262" s="14">
        <f t="shared" ref="C262:O262" si="76">+C261+C260+C259</f>
        <v>850</v>
      </c>
      <c r="D262" s="14">
        <f t="shared" si="76"/>
        <v>524</v>
      </c>
      <c r="E262" s="14">
        <f t="shared" si="76"/>
        <v>60</v>
      </c>
      <c r="F262" s="14">
        <f t="shared" si="76"/>
        <v>0</v>
      </c>
      <c r="G262" s="14">
        <f t="shared" si="76"/>
        <v>0</v>
      </c>
      <c r="H262" s="14">
        <f t="shared" si="76"/>
        <v>0</v>
      </c>
      <c r="I262" s="14">
        <f t="shared" si="76"/>
        <v>64</v>
      </c>
      <c r="J262" s="14">
        <f t="shared" si="76"/>
        <v>74</v>
      </c>
      <c r="K262" s="14">
        <f t="shared" si="76"/>
        <v>974</v>
      </c>
      <c r="L262" s="14">
        <f t="shared" si="76"/>
        <v>598</v>
      </c>
      <c r="M262" s="14">
        <f t="shared" si="76"/>
        <v>1414.04</v>
      </c>
      <c r="N262" s="14">
        <f t="shared" si="76"/>
        <v>200.51</v>
      </c>
      <c r="O262" s="13">
        <f t="shared" si="76"/>
        <v>3186.55</v>
      </c>
    </row>
    <row r="263" spans="1:15" ht="24.95" customHeight="1" x14ac:dyDescent="0.25">
      <c r="A263" s="47">
        <v>18</v>
      </c>
      <c r="B263" s="31" t="s">
        <v>184</v>
      </c>
      <c r="C263" s="38">
        <v>450</v>
      </c>
      <c r="D263" s="38">
        <v>250</v>
      </c>
      <c r="E263" s="38">
        <v>59</v>
      </c>
      <c r="F263" s="38">
        <v>5</v>
      </c>
      <c r="G263" s="38">
        <v>0</v>
      </c>
      <c r="H263" s="38">
        <v>0</v>
      </c>
      <c r="I263" s="38">
        <v>65</v>
      </c>
      <c r="J263" s="38">
        <v>9</v>
      </c>
      <c r="K263" s="38">
        <f t="shared" si="58"/>
        <v>574</v>
      </c>
      <c r="L263" s="38">
        <f t="shared" si="59"/>
        <v>264</v>
      </c>
      <c r="M263" s="38">
        <v>1748.64</v>
      </c>
      <c r="N263" s="4">
        <v>312.09999999999997</v>
      </c>
      <c r="O263" s="28">
        <f t="shared" si="60"/>
        <v>2898.7400000000002</v>
      </c>
    </row>
    <row r="264" spans="1:15" s="25" customFormat="1" ht="24.95" customHeight="1" x14ac:dyDescent="0.25">
      <c r="A264" s="22" t="s">
        <v>222</v>
      </c>
      <c r="B264" s="32" t="s">
        <v>185</v>
      </c>
      <c r="C264" s="24">
        <f t="shared" ref="C264:O264" si="77">+C263+C262+C258+C255+C250</f>
        <v>5241</v>
      </c>
      <c r="D264" s="24">
        <f t="shared" si="77"/>
        <v>2633</v>
      </c>
      <c r="E264" s="24">
        <f t="shared" si="77"/>
        <v>411</v>
      </c>
      <c r="F264" s="24">
        <f t="shared" si="77"/>
        <v>89</v>
      </c>
      <c r="G264" s="24">
        <f t="shared" si="77"/>
        <v>0</v>
      </c>
      <c r="H264" s="24">
        <f t="shared" si="77"/>
        <v>0</v>
      </c>
      <c r="I264" s="24">
        <f t="shared" si="77"/>
        <v>484</v>
      </c>
      <c r="J264" s="24">
        <f t="shared" si="77"/>
        <v>266</v>
      </c>
      <c r="K264" s="24">
        <f t="shared" si="77"/>
        <v>6136</v>
      </c>
      <c r="L264" s="24">
        <f t="shared" si="77"/>
        <v>2988</v>
      </c>
      <c r="M264" s="24">
        <f t="shared" si="77"/>
        <v>15983.310000000001</v>
      </c>
      <c r="N264" s="24">
        <f t="shared" si="77"/>
        <v>4533.86618</v>
      </c>
      <c r="O264" s="23">
        <f t="shared" si="77"/>
        <v>29641.176180000002</v>
      </c>
    </row>
    <row r="265" spans="1:15" ht="24.95" customHeight="1" x14ac:dyDescent="0.25">
      <c r="A265" s="47">
        <v>1</v>
      </c>
      <c r="B265" s="31" t="s">
        <v>186</v>
      </c>
      <c r="C265" s="38">
        <v>1560</v>
      </c>
      <c r="D265" s="38">
        <v>500</v>
      </c>
      <c r="E265" s="38">
        <v>0</v>
      </c>
      <c r="F265" s="38">
        <v>0</v>
      </c>
      <c r="G265" s="38">
        <v>0</v>
      </c>
      <c r="H265" s="38">
        <v>0</v>
      </c>
      <c r="I265" s="38">
        <v>60</v>
      </c>
      <c r="J265" s="38">
        <v>18</v>
      </c>
      <c r="K265" s="38">
        <f t="shared" ref="K265:K300" si="78">C265+E265+G265+I265</f>
        <v>1620</v>
      </c>
      <c r="L265" s="38">
        <f t="shared" ref="L265:L300" si="79">D265+F265+H265+J265</f>
        <v>518</v>
      </c>
      <c r="M265" s="38">
        <v>3113.6200000000003</v>
      </c>
      <c r="N265" s="4">
        <v>952.91000000000008</v>
      </c>
      <c r="O265" s="28">
        <f t="shared" ref="O265:O302" si="80">SUM(K265:N265)</f>
        <v>6204.5300000000007</v>
      </c>
    </row>
    <row r="266" spans="1:15" ht="24.95" customHeight="1" x14ac:dyDescent="0.25">
      <c r="A266" s="47">
        <v>2</v>
      </c>
      <c r="B266" s="31" t="s">
        <v>187</v>
      </c>
      <c r="C266" s="38">
        <v>467</v>
      </c>
      <c r="D266" s="38">
        <v>157</v>
      </c>
      <c r="E266" s="38">
        <v>0</v>
      </c>
      <c r="F266" s="38">
        <v>0</v>
      </c>
      <c r="G266" s="38">
        <v>0</v>
      </c>
      <c r="H266" s="38">
        <v>0</v>
      </c>
      <c r="I266" s="38">
        <v>20</v>
      </c>
      <c r="J266" s="38">
        <v>6.33</v>
      </c>
      <c r="K266" s="38">
        <f t="shared" si="78"/>
        <v>487</v>
      </c>
      <c r="L266" s="38">
        <f t="shared" si="79"/>
        <v>163.33000000000001</v>
      </c>
      <c r="M266" s="38">
        <v>1119.8499999999999</v>
      </c>
      <c r="N266" s="4">
        <v>11.49</v>
      </c>
      <c r="O266" s="28">
        <f t="shared" si="80"/>
        <v>1781.6699999999998</v>
      </c>
    </row>
    <row r="267" spans="1:15" ht="24.95" customHeight="1" x14ac:dyDescent="0.25">
      <c r="A267" s="47">
        <v>3</v>
      </c>
      <c r="B267" s="31" t="s">
        <v>188</v>
      </c>
      <c r="C267" s="38">
        <v>1350</v>
      </c>
      <c r="D267" s="38">
        <v>1885.19</v>
      </c>
      <c r="E267" s="38">
        <v>0</v>
      </c>
      <c r="F267" s="38">
        <v>0</v>
      </c>
      <c r="G267" s="38">
        <v>0</v>
      </c>
      <c r="H267" s="38">
        <v>0</v>
      </c>
      <c r="I267" s="38">
        <v>79.05</v>
      </c>
      <c r="J267" s="38">
        <v>12.66</v>
      </c>
      <c r="K267" s="38">
        <f t="shared" si="78"/>
        <v>1429.05</v>
      </c>
      <c r="L267" s="38">
        <f t="shared" si="79"/>
        <v>1897.8500000000001</v>
      </c>
      <c r="M267" s="38">
        <v>2646.72</v>
      </c>
      <c r="N267" s="4">
        <v>5790</v>
      </c>
      <c r="O267" s="28">
        <f t="shared" si="80"/>
        <v>11763.619999999999</v>
      </c>
    </row>
    <row r="268" spans="1:15" ht="24.95" customHeight="1" x14ac:dyDescent="0.25">
      <c r="A268" s="47">
        <v>4</v>
      </c>
      <c r="B268" s="31" t="s">
        <v>189</v>
      </c>
      <c r="C268" s="38">
        <v>350</v>
      </c>
      <c r="D268" s="38">
        <v>550</v>
      </c>
      <c r="E268" s="38">
        <v>0</v>
      </c>
      <c r="F268" s="38">
        <v>0</v>
      </c>
      <c r="G268" s="38">
        <v>0</v>
      </c>
      <c r="H268" s="38">
        <v>0</v>
      </c>
      <c r="I268" s="38">
        <v>80</v>
      </c>
      <c r="J268" s="38">
        <v>104</v>
      </c>
      <c r="K268" s="38">
        <f t="shared" si="78"/>
        <v>430</v>
      </c>
      <c r="L268" s="38">
        <f t="shared" si="79"/>
        <v>654</v>
      </c>
      <c r="M268" s="38">
        <v>906.05000000000007</v>
      </c>
      <c r="N268" s="4">
        <v>1</v>
      </c>
      <c r="O268" s="28">
        <f t="shared" si="80"/>
        <v>1991.0500000000002</v>
      </c>
    </row>
    <row r="269" spans="1:15" ht="24.95" customHeight="1" x14ac:dyDescent="0.25">
      <c r="A269" s="47">
        <v>5</v>
      </c>
      <c r="B269" s="31" t="s">
        <v>190</v>
      </c>
      <c r="C269" s="38">
        <v>450</v>
      </c>
      <c r="D269" s="38">
        <v>112.17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0</v>
      </c>
      <c r="K269" s="38">
        <f t="shared" si="78"/>
        <v>450</v>
      </c>
      <c r="L269" s="38">
        <f t="shared" si="79"/>
        <v>112.17</v>
      </c>
      <c r="M269" s="38">
        <v>1240.21</v>
      </c>
      <c r="N269" s="4">
        <v>0</v>
      </c>
      <c r="O269" s="28">
        <f t="shared" si="80"/>
        <v>1802.38</v>
      </c>
    </row>
    <row r="270" spans="1:15" s="15" customFormat="1" ht="24.95" customHeight="1" x14ac:dyDescent="0.25">
      <c r="A270" s="16"/>
      <c r="B270" s="12" t="s">
        <v>189</v>
      </c>
      <c r="C270" s="20">
        <f t="shared" ref="C270:O270" si="81">+C269+C268</f>
        <v>800</v>
      </c>
      <c r="D270" s="20">
        <f t="shared" si="81"/>
        <v>662.17</v>
      </c>
      <c r="E270" s="20">
        <f t="shared" si="81"/>
        <v>0</v>
      </c>
      <c r="F270" s="20">
        <f t="shared" si="81"/>
        <v>0</v>
      </c>
      <c r="G270" s="20">
        <f t="shared" si="81"/>
        <v>0</v>
      </c>
      <c r="H270" s="20">
        <f t="shared" si="81"/>
        <v>0</v>
      </c>
      <c r="I270" s="20">
        <f t="shared" si="81"/>
        <v>80</v>
      </c>
      <c r="J270" s="20">
        <f t="shared" si="81"/>
        <v>104</v>
      </c>
      <c r="K270" s="20">
        <f t="shared" si="81"/>
        <v>880</v>
      </c>
      <c r="L270" s="20">
        <f t="shared" si="81"/>
        <v>766.17</v>
      </c>
      <c r="M270" s="20">
        <f t="shared" si="81"/>
        <v>2146.2600000000002</v>
      </c>
      <c r="N270" s="20">
        <f t="shared" si="81"/>
        <v>1</v>
      </c>
      <c r="O270" s="19">
        <f t="shared" si="81"/>
        <v>3793.4300000000003</v>
      </c>
    </row>
    <row r="271" spans="1:15" ht="45.75" customHeight="1" x14ac:dyDescent="0.25">
      <c r="A271" s="47">
        <v>6</v>
      </c>
      <c r="B271" s="9" t="s">
        <v>191</v>
      </c>
      <c r="C271" s="38">
        <v>17789.2</v>
      </c>
      <c r="D271" s="38">
        <v>25441.5</v>
      </c>
      <c r="E271" s="38">
        <v>1114</v>
      </c>
      <c r="F271" s="38">
        <v>2706</v>
      </c>
      <c r="G271" s="38">
        <v>1905.5</v>
      </c>
      <c r="H271" s="38">
        <v>1270.33</v>
      </c>
      <c r="I271" s="38">
        <v>2649.37</v>
      </c>
      <c r="J271" s="38">
        <v>2379.6999999999998</v>
      </c>
      <c r="K271" s="38">
        <f t="shared" si="78"/>
        <v>23458.07</v>
      </c>
      <c r="L271" s="38">
        <f t="shared" si="79"/>
        <v>31797.530000000002</v>
      </c>
      <c r="M271" s="38">
        <v>0</v>
      </c>
      <c r="N271" s="4">
        <v>0</v>
      </c>
      <c r="O271" s="28">
        <f t="shared" si="80"/>
        <v>55255.600000000006</v>
      </c>
    </row>
    <row r="272" spans="1:15" s="25" customFormat="1" ht="24.95" customHeight="1" x14ac:dyDescent="0.25">
      <c r="A272" s="22" t="s">
        <v>223</v>
      </c>
      <c r="B272" s="32" t="s">
        <v>214</v>
      </c>
      <c r="C272" s="24">
        <f t="shared" ref="C272:O272" si="82">+C265+C266+C267+C270+C271</f>
        <v>21966.2</v>
      </c>
      <c r="D272" s="24">
        <f t="shared" si="82"/>
        <v>28645.86</v>
      </c>
      <c r="E272" s="24">
        <f t="shared" si="82"/>
        <v>1114</v>
      </c>
      <c r="F272" s="24">
        <f t="shared" si="82"/>
        <v>2706</v>
      </c>
      <c r="G272" s="24">
        <f t="shared" si="82"/>
        <v>1905.5</v>
      </c>
      <c r="H272" s="24">
        <f t="shared" si="82"/>
        <v>1270.33</v>
      </c>
      <c r="I272" s="24">
        <f t="shared" si="82"/>
        <v>2888.42</v>
      </c>
      <c r="J272" s="24">
        <f t="shared" si="82"/>
        <v>2520.6899999999996</v>
      </c>
      <c r="K272" s="24">
        <f t="shared" si="82"/>
        <v>27874.12</v>
      </c>
      <c r="L272" s="24">
        <f t="shared" si="82"/>
        <v>35142.880000000005</v>
      </c>
      <c r="M272" s="24">
        <f t="shared" si="82"/>
        <v>9026.4500000000007</v>
      </c>
      <c r="N272" s="24">
        <f t="shared" si="82"/>
        <v>6755.4</v>
      </c>
      <c r="O272" s="23">
        <f t="shared" si="82"/>
        <v>78798.850000000006</v>
      </c>
    </row>
    <row r="273" spans="1:15" s="25" customFormat="1" ht="24.95" customHeight="1" x14ac:dyDescent="0.25">
      <c r="A273" s="37"/>
      <c r="B273" s="40" t="s">
        <v>245</v>
      </c>
      <c r="C273" s="4">
        <v>6448.46713</v>
      </c>
      <c r="D273" s="4">
        <v>2384</v>
      </c>
      <c r="E273" s="29"/>
      <c r="F273" s="29"/>
      <c r="G273" s="29"/>
      <c r="H273" s="29"/>
      <c r="I273" s="29"/>
      <c r="J273" s="29"/>
      <c r="K273" s="38">
        <f t="shared" ref="K273:K285" si="83">C273+E273+G273+I273</f>
        <v>6448.46713</v>
      </c>
      <c r="L273" s="38">
        <f t="shared" ref="L273:L285" si="84">D273+F273+H273+J273</f>
        <v>2384</v>
      </c>
      <c r="M273" s="38">
        <f>10568.55-8</f>
        <v>10560.55</v>
      </c>
      <c r="N273" s="38">
        <v>10300</v>
      </c>
      <c r="O273" s="28">
        <f t="shared" si="80"/>
        <v>29693.01713</v>
      </c>
    </row>
    <row r="274" spans="1:15" s="25" customFormat="1" ht="24.95" customHeight="1" x14ac:dyDescent="0.25">
      <c r="A274" s="37"/>
      <c r="B274" s="40" t="s">
        <v>246</v>
      </c>
      <c r="C274" s="4">
        <v>484.03384999999997</v>
      </c>
      <c r="D274" s="4">
        <v>6</v>
      </c>
      <c r="E274" s="29"/>
      <c r="F274" s="29"/>
      <c r="G274" s="29"/>
      <c r="H274" s="29"/>
      <c r="I274" s="29"/>
      <c r="J274" s="29"/>
      <c r="K274" s="38">
        <f t="shared" si="83"/>
        <v>484.03384999999997</v>
      </c>
      <c r="L274" s="38">
        <f t="shared" si="84"/>
        <v>6</v>
      </c>
      <c r="M274" s="29"/>
      <c r="N274" s="29"/>
      <c r="O274" s="28">
        <f t="shared" si="80"/>
        <v>490.03384999999997</v>
      </c>
    </row>
    <row r="275" spans="1:15" s="25" customFormat="1" ht="24.95" customHeight="1" x14ac:dyDescent="0.25">
      <c r="A275" s="37"/>
      <c r="B275" s="40" t="s">
        <v>247</v>
      </c>
      <c r="C275" s="4">
        <v>4500</v>
      </c>
      <c r="D275" s="4">
        <v>0</v>
      </c>
      <c r="E275" s="29"/>
      <c r="F275" s="29"/>
      <c r="G275" s="29"/>
      <c r="H275" s="29"/>
      <c r="I275" s="29"/>
      <c r="J275" s="29"/>
      <c r="K275" s="38">
        <f t="shared" si="83"/>
        <v>4500</v>
      </c>
      <c r="L275" s="38">
        <f t="shared" si="84"/>
        <v>0</v>
      </c>
      <c r="M275" s="29"/>
      <c r="N275" s="29"/>
      <c r="O275" s="28">
        <f t="shared" si="80"/>
        <v>4500</v>
      </c>
    </row>
    <row r="276" spans="1:15" s="25" customFormat="1" ht="24.95" customHeight="1" x14ac:dyDescent="0.25">
      <c r="A276" s="37"/>
      <c r="B276" s="40" t="s">
        <v>248</v>
      </c>
      <c r="C276" s="4">
        <v>110</v>
      </c>
      <c r="D276" s="4">
        <v>0</v>
      </c>
      <c r="E276" s="29"/>
      <c r="F276" s="29"/>
      <c r="G276" s="29"/>
      <c r="H276" s="29"/>
      <c r="I276" s="29"/>
      <c r="J276" s="29"/>
      <c r="K276" s="38">
        <f t="shared" si="83"/>
        <v>110</v>
      </c>
      <c r="L276" s="38">
        <f t="shared" si="84"/>
        <v>0</v>
      </c>
      <c r="M276" s="29"/>
      <c r="N276" s="29"/>
      <c r="O276" s="28">
        <f t="shared" si="80"/>
        <v>110</v>
      </c>
    </row>
    <row r="277" spans="1:15" s="25" customFormat="1" ht="24.95" customHeight="1" x14ac:dyDescent="0.25">
      <c r="A277" s="37"/>
      <c r="B277" s="40" t="s">
        <v>249</v>
      </c>
      <c r="C277" s="4">
        <v>149.59953999999999</v>
      </c>
      <c r="D277" s="4">
        <v>0</v>
      </c>
      <c r="E277" s="29"/>
      <c r="F277" s="29"/>
      <c r="G277" s="29"/>
      <c r="H277" s="29"/>
      <c r="I277" s="29"/>
      <c r="J277" s="29"/>
      <c r="K277" s="38">
        <f t="shared" si="83"/>
        <v>149.59953999999999</v>
      </c>
      <c r="L277" s="38">
        <f t="shared" si="84"/>
        <v>0</v>
      </c>
      <c r="M277" s="29"/>
      <c r="N277" s="29"/>
      <c r="O277" s="28">
        <f t="shared" si="80"/>
        <v>149.59953999999999</v>
      </c>
    </row>
    <row r="278" spans="1:15" s="25" customFormat="1" ht="24.95" customHeight="1" x14ac:dyDescent="0.25">
      <c r="A278" s="37"/>
      <c r="B278" s="40" t="s">
        <v>250</v>
      </c>
      <c r="C278" s="4">
        <v>2855.41894</v>
      </c>
      <c r="D278" s="4">
        <v>0</v>
      </c>
      <c r="E278" s="29"/>
      <c r="F278" s="29"/>
      <c r="G278" s="29"/>
      <c r="H278" s="29"/>
      <c r="I278" s="29"/>
      <c r="J278" s="29"/>
      <c r="K278" s="38">
        <f t="shared" si="83"/>
        <v>2855.41894</v>
      </c>
      <c r="L278" s="38">
        <f t="shared" si="84"/>
        <v>0</v>
      </c>
      <c r="M278" s="29"/>
      <c r="N278" s="29"/>
      <c r="O278" s="28">
        <f t="shared" si="80"/>
        <v>2855.41894</v>
      </c>
    </row>
    <row r="279" spans="1:15" s="25" customFormat="1" ht="24.95" customHeight="1" x14ac:dyDescent="0.25">
      <c r="A279" s="37"/>
      <c r="B279" s="40" t="s">
        <v>251</v>
      </c>
      <c r="C279" s="4">
        <v>85.980540000000005</v>
      </c>
      <c r="D279" s="4">
        <v>0</v>
      </c>
      <c r="E279" s="29"/>
      <c r="F279" s="29"/>
      <c r="G279" s="29"/>
      <c r="H279" s="29"/>
      <c r="I279" s="29"/>
      <c r="J279" s="29"/>
      <c r="K279" s="38">
        <f t="shared" si="83"/>
        <v>85.980540000000005</v>
      </c>
      <c r="L279" s="38">
        <f t="shared" si="84"/>
        <v>0</v>
      </c>
      <c r="M279" s="29"/>
      <c r="N279" s="29"/>
      <c r="O279" s="28">
        <f t="shared" si="80"/>
        <v>85.980540000000005</v>
      </c>
    </row>
    <row r="280" spans="1:15" s="25" customFormat="1" ht="24.95" customHeight="1" x14ac:dyDescent="0.25">
      <c r="A280" s="37"/>
      <c r="B280" s="40" t="s">
        <v>252</v>
      </c>
      <c r="C280" s="4">
        <v>400</v>
      </c>
      <c r="D280" s="4">
        <v>0</v>
      </c>
      <c r="E280" s="29"/>
      <c r="F280" s="29"/>
      <c r="G280" s="29"/>
      <c r="H280" s="29"/>
      <c r="I280" s="29"/>
      <c r="J280" s="29"/>
      <c r="K280" s="38">
        <f t="shared" si="83"/>
        <v>400</v>
      </c>
      <c r="L280" s="38">
        <f t="shared" si="84"/>
        <v>0</v>
      </c>
      <c r="M280" s="29"/>
      <c r="N280" s="29"/>
      <c r="O280" s="28">
        <f t="shared" si="80"/>
        <v>400</v>
      </c>
    </row>
    <row r="281" spans="1:15" s="25" customFormat="1" ht="24.95" customHeight="1" x14ac:dyDescent="0.25">
      <c r="A281" s="37"/>
      <c r="B281" s="40" t="s">
        <v>241</v>
      </c>
      <c r="C281" s="4">
        <v>1465.14</v>
      </c>
      <c r="D281" s="4">
        <v>0</v>
      </c>
      <c r="E281" s="29"/>
      <c r="F281" s="29"/>
      <c r="G281" s="29"/>
      <c r="H281" s="29"/>
      <c r="I281" s="29"/>
      <c r="J281" s="29"/>
      <c r="K281" s="38">
        <f t="shared" si="83"/>
        <v>1465.14</v>
      </c>
      <c r="L281" s="38">
        <f t="shared" si="84"/>
        <v>0</v>
      </c>
      <c r="M281" s="29"/>
      <c r="N281" s="29"/>
      <c r="O281" s="28">
        <f t="shared" si="80"/>
        <v>1465.14</v>
      </c>
    </row>
    <row r="282" spans="1:15" s="25" customFormat="1" ht="24.95" customHeight="1" x14ac:dyDescent="0.25">
      <c r="A282" s="37"/>
      <c r="B282" s="40" t="s">
        <v>253</v>
      </c>
      <c r="C282" s="4">
        <v>0</v>
      </c>
      <c r="D282" s="4">
        <v>570.5</v>
      </c>
      <c r="E282" s="29"/>
      <c r="F282" s="29"/>
      <c r="G282" s="29"/>
      <c r="H282" s="29"/>
      <c r="I282" s="29"/>
      <c r="J282" s="29"/>
      <c r="K282" s="38">
        <f t="shared" si="83"/>
        <v>0</v>
      </c>
      <c r="L282" s="38">
        <f t="shared" si="84"/>
        <v>570.5</v>
      </c>
      <c r="M282" s="29"/>
      <c r="N282" s="29"/>
      <c r="O282" s="28">
        <f t="shared" si="80"/>
        <v>570.5</v>
      </c>
    </row>
    <row r="283" spans="1:15" s="25" customFormat="1" ht="24.95" customHeight="1" x14ac:dyDescent="0.25">
      <c r="A283" s="37"/>
      <c r="B283" s="40" t="s">
        <v>254</v>
      </c>
      <c r="C283" s="4">
        <v>1630</v>
      </c>
      <c r="D283" s="4">
        <v>364.5</v>
      </c>
      <c r="E283" s="29"/>
      <c r="F283" s="29"/>
      <c r="G283" s="29"/>
      <c r="H283" s="29"/>
      <c r="I283" s="29"/>
      <c r="J283" s="29"/>
      <c r="K283" s="38">
        <f t="shared" si="83"/>
        <v>1630</v>
      </c>
      <c r="L283" s="38">
        <f t="shared" si="84"/>
        <v>364.5</v>
      </c>
      <c r="M283" s="29"/>
      <c r="N283" s="29"/>
      <c r="O283" s="28">
        <f t="shared" si="80"/>
        <v>1994.5</v>
      </c>
    </row>
    <row r="284" spans="1:15" s="25" customFormat="1" ht="24.95" customHeight="1" x14ac:dyDescent="0.25">
      <c r="A284" s="37"/>
      <c r="B284" s="40" t="s">
        <v>242</v>
      </c>
      <c r="C284" s="4">
        <v>1400</v>
      </c>
      <c r="D284" s="4">
        <v>500</v>
      </c>
      <c r="E284" s="29"/>
      <c r="F284" s="29"/>
      <c r="G284" s="29"/>
      <c r="H284" s="29"/>
      <c r="I284" s="29"/>
      <c r="J284" s="29"/>
      <c r="K284" s="38">
        <f t="shared" si="83"/>
        <v>1400</v>
      </c>
      <c r="L284" s="38">
        <f t="shared" si="84"/>
        <v>500</v>
      </c>
      <c r="M284" s="29"/>
      <c r="N284" s="29"/>
      <c r="O284" s="28">
        <f t="shared" si="80"/>
        <v>1900</v>
      </c>
    </row>
    <row r="285" spans="1:15" s="25" customFormat="1" ht="24.95" customHeight="1" x14ac:dyDescent="0.25">
      <c r="A285" s="37"/>
      <c r="B285" s="40" t="s">
        <v>243</v>
      </c>
      <c r="C285" s="4">
        <v>2500</v>
      </c>
      <c r="D285" s="4">
        <v>175</v>
      </c>
      <c r="E285" s="29"/>
      <c r="F285" s="29"/>
      <c r="G285" s="29"/>
      <c r="H285" s="29"/>
      <c r="I285" s="29"/>
      <c r="J285" s="29"/>
      <c r="K285" s="38">
        <f t="shared" si="83"/>
        <v>2500</v>
      </c>
      <c r="L285" s="38">
        <f t="shared" si="84"/>
        <v>175</v>
      </c>
      <c r="M285" s="4">
        <v>8</v>
      </c>
      <c r="N285" s="29"/>
      <c r="O285" s="28">
        <f t="shared" si="80"/>
        <v>2683</v>
      </c>
    </row>
    <row r="286" spans="1:15" s="25" customFormat="1" ht="24.95" customHeight="1" x14ac:dyDescent="0.25">
      <c r="A286" s="22"/>
      <c r="B286" s="32" t="s">
        <v>260</v>
      </c>
      <c r="C286" s="24">
        <f t="shared" ref="C286:O286" si="85">SUM(C273:C285)</f>
        <v>22028.639999999999</v>
      </c>
      <c r="D286" s="24">
        <f t="shared" si="85"/>
        <v>4000</v>
      </c>
      <c r="E286" s="24">
        <f t="shared" si="85"/>
        <v>0</v>
      </c>
      <c r="F286" s="24">
        <f t="shared" si="85"/>
        <v>0</v>
      </c>
      <c r="G286" s="24">
        <f t="shared" si="85"/>
        <v>0</v>
      </c>
      <c r="H286" s="24">
        <f t="shared" si="85"/>
        <v>0</v>
      </c>
      <c r="I286" s="24">
        <f t="shared" si="85"/>
        <v>0</v>
      </c>
      <c r="J286" s="24">
        <f t="shared" si="85"/>
        <v>0</v>
      </c>
      <c r="K286" s="24">
        <f t="shared" si="85"/>
        <v>22028.639999999999</v>
      </c>
      <c r="L286" s="24">
        <f t="shared" si="85"/>
        <v>4000</v>
      </c>
      <c r="M286" s="24">
        <f t="shared" si="85"/>
        <v>10568.55</v>
      </c>
      <c r="N286" s="24">
        <f t="shared" si="85"/>
        <v>10300</v>
      </c>
      <c r="O286" s="24">
        <f t="shared" si="85"/>
        <v>46897.19</v>
      </c>
    </row>
    <row r="287" spans="1:15" ht="24.95" customHeight="1" x14ac:dyDescent="0.25">
      <c r="A287" s="47">
        <v>1</v>
      </c>
      <c r="B287" s="31" t="s">
        <v>192</v>
      </c>
      <c r="C287" s="38">
        <v>449</v>
      </c>
      <c r="D287" s="38">
        <v>23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4">
        <v>0</v>
      </c>
      <c r="K287" s="38">
        <f t="shared" si="78"/>
        <v>449</v>
      </c>
      <c r="L287" s="38">
        <f t="shared" si="79"/>
        <v>23</v>
      </c>
      <c r="M287" s="30">
        <v>336.09</v>
      </c>
      <c r="N287" s="42">
        <v>35.700000000000003</v>
      </c>
      <c r="O287" s="28">
        <f t="shared" si="80"/>
        <v>843.79</v>
      </c>
    </row>
    <row r="288" spans="1:15" ht="24.95" customHeight="1" x14ac:dyDescent="0.25">
      <c r="A288" s="47">
        <v>2</v>
      </c>
      <c r="B288" s="31" t="s">
        <v>193</v>
      </c>
      <c r="C288" s="38">
        <f>888+6+90+45</f>
        <v>1029</v>
      </c>
      <c r="D288" s="38">
        <v>500</v>
      </c>
      <c r="E288" s="38">
        <v>0</v>
      </c>
      <c r="F288" s="38">
        <v>0</v>
      </c>
      <c r="G288" s="38">
        <v>175</v>
      </c>
      <c r="H288" s="38">
        <v>65</v>
      </c>
      <c r="I288" s="38">
        <v>120.5</v>
      </c>
      <c r="J288" s="4">
        <v>100</v>
      </c>
      <c r="K288" s="38">
        <f t="shared" si="78"/>
        <v>1324.5</v>
      </c>
      <c r="L288" s="38">
        <f t="shared" si="79"/>
        <v>665</v>
      </c>
      <c r="M288" s="38">
        <v>11650.910000000002</v>
      </c>
      <c r="N288" s="4">
        <v>0</v>
      </c>
      <c r="O288" s="28">
        <f t="shared" si="80"/>
        <v>13640.410000000002</v>
      </c>
    </row>
    <row r="289" spans="1:15" ht="24.95" customHeight="1" x14ac:dyDescent="0.25">
      <c r="A289" s="47">
        <v>3</v>
      </c>
      <c r="B289" s="31" t="s">
        <v>194</v>
      </c>
      <c r="C289" s="38">
        <f>780+3+2.7+81+60</f>
        <v>926.7</v>
      </c>
      <c r="D289" s="38">
        <v>350</v>
      </c>
      <c r="E289" s="38">
        <v>0</v>
      </c>
      <c r="F289" s="38">
        <v>0</v>
      </c>
      <c r="G289" s="38">
        <v>200</v>
      </c>
      <c r="H289" s="38">
        <v>100</v>
      </c>
      <c r="I289" s="38">
        <v>315</v>
      </c>
      <c r="J289" s="4">
        <v>100</v>
      </c>
      <c r="K289" s="38">
        <f t="shared" si="78"/>
        <v>1441.7</v>
      </c>
      <c r="L289" s="38">
        <f t="shared" si="79"/>
        <v>550</v>
      </c>
      <c r="M289" s="38">
        <v>7986.9500000000007</v>
      </c>
      <c r="N289" s="4">
        <v>0</v>
      </c>
      <c r="O289" s="28">
        <f t="shared" si="80"/>
        <v>9978.6500000000015</v>
      </c>
    </row>
    <row r="290" spans="1:15" ht="24.95" customHeight="1" x14ac:dyDescent="0.25">
      <c r="A290" s="47">
        <v>4</v>
      </c>
      <c r="B290" s="31" t="s">
        <v>195</v>
      </c>
      <c r="C290" s="38">
        <f>1038+6+5.5+92+50</f>
        <v>1191.5</v>
      </c>
      <c r="D290" s="38">
        <v>350</v>
      </c>
      <c r="E290" s="38">
        <v>0</v>
      </c>
      <c r="F290" s="38">
        <v>0</v>
      </c>
      <c r="G290" s="38">
        <v>155</v>
      </c>
      <c r="H290" s="38">
        <v>0</v>
      </c>
      <c r="I290" s="38">
        <v>394.5</v>
      </c>
      <c r="J290" s="4">
        <v>0</v>
      </c>
      <c r="K290" s="38">
        <f t="shared" si="78"/>
        <v>1741</v>
      </c>
      <c r="L290" s="38">
        <f t="shared" si="79"/>
        <v>350</v>
      </c>
      <c r="M290" s="38">
        <v>12640.430000000002</v>
      </c>
      <c r="N290" s="4">
        <v>107.23</v>
      </c>
      <c r="O290" s="28">
        <f t="shared" si="80"/>
        <v>14838.660000000002</v>
      </c>
    </row>
    <row r="291" spans="1:15" ht="24.95" customHeight="1" x14ac:dyDescent="0.25">
      <c r="A291" s="47">
        <v>5</v>
      </c>
      <c r="B291" s="31" t="s">
        <v>196</v>
      </c>
      <c r="C291" s="38">
        <f>760+5.5+35+50</f>
        <v>850.5</v>
      </c>
      <c r="D291" s="38">
        <v>228</v>
      </c>
      <c r="E291" s="38">
        <v>0</v>
      </c>
      <c r="F291" s="38">
        <v>0</v>
      </c>
      <c r="G291" s="38">
        <f>250+3</f>
        <v>253</v>
      </c>
      <c r="H291" s="38">
        <f>180+3</f>
        <v>183</v>
      </c>
      <c r="I291" s="38">
        <v>350</v>
      </c>
      <c r="J291" s="4">
        <v>65</v>
      </c>
      <c r="K291" s="38">
        <f t="shared" si="78"/>
        <v>1453.5</v>
      </c>
      <c r="L291" s="38">
        <f t="shared" si="79"/>
        <v>476</v>
      </c>
      <c r="M291" s="38">
        <v>9350.1099999999988</v>
      </c>
      <c r="N291" s="4">
        <v>0</v>
      </c>
      <c r="O291" s="28">
        <f t="shared" si="80"/>
        <v>11279.609999999999</v>
      </c>
    </row>
    <row r="292" spans="1:15" ht="24.95" customHeight="1" x14ac:dyDescent="0.25">
      <c r="A292" s="47">
        <v>6</v>
      </c>
      <c r="B292" s="31" t="s">
        <v>197</v>
      </c>
      <c r="C292" s="38">
        <f>810+6+59+60</f>
        <v>935</v>
      </c>
      <c r="D292" s="38">
        <v>175</v>
      </c>
      <c r="E292" s="38">
        <v>0</v>
      </c>
      <c r="F292" s="38">
        <v>0</v>
      </c>
      <c r="G292" s="38">
        <v>150</v>
      </c>
      <c r="H292" s="38">
        <v>80</v>
      </c>
      <c r="I292" s="38">
        <v>500</v>
      </c>
      <c r="J292" s="4">
        <v>180</v>
      </c>
      <c r="K292" s="38">
        <f t="shared" si="78"/>
        <v>1585</v>
      </c>
      <c r="L292" s="38">
        <f t="shared" si="79"/>
        <v>435</v>
      </c>
      <c r="M292" s="38">
        <f>8189.99</f>
        <v>8189.99</v>
      </c>
      <c r="N292" s="4">
        <f>90.13</f>
        <v>90.13</v>
      </c>
      <c r="O292" s="28">
        <f t="shared" si="80"/>
        <v>10300.119999999999</v>
      </c>
    </row>
    <row r="293" spans="1:15" ht="24.95" customHeight="1" x14ac:dyDescent="0.25">
      <c r="A293" s="47">
        <v>7</v>
      </c>
      <c r="B293" s="31" t="s">
        <v>198</v>
      </c>
      <c r="C293" s="38">
        <f>0+5+25</f>
        <v>30</v>
      </c>
      <c r="D293" s="38">
        <v>0</v>
      </c>
      <c r="E293" s="38">
        <f>2100+15</f>
        <v>2115</v>
      </c>
      <c r="F293" s="38">
        <f>120+13</f>
        <v>133</v>
      </c>
      <c r="G293" s="38">
        <v>0</v>
      </c>
      <c r="H293" s="38">
        <v>0</v>
      </c>
      <c r="I293" s="38">
        <v>0</v>
      </c>
      <c r="J293" s="4">
        <v>0</v>
      </c>
      <c r="K293" s="38">
        <f t="shared" si="78"/>
        <v>2145</v>
      </c>
      <c r="L293" s="38">
        <f t="shared" si="79"/>
        <v>133</v>
      </c>
      <c r="M293" s="38">
        <v>7992</v>
      </c>
      <c r="N293" s="4">
        <v>0</v>
      </c>
      <c r="O293" s="28">
        <f t="shared" si="80"/>
        <v>10270</v>
      </c>
    </row>
    <row r="294" spans="1:15" ht="24.95" customHeight="1" x14ac:dyDescent="0.25">
      <c r="A294" s="47">
        <v>8</v>
      </c>
      <c r="B294" s="31" t="s">
        <v>199</v>
      </c>
      <c r="C294" s="38">
        <f>0+5+30</f>
        <v>35</v>
      </c>
      <c r="D294" s="38">
        <v>0</v>
      </c>
      <c r="E294" s="38">
        <f>2000+5</f>
        <v>2005</v>
      </c>
      <c r="F294" s="38">
        <f>227+20</f>
        <v>247</v>
      </c>
      <c r="G294" s="38">
        <f>9+18</f>
        <v>27</v>
      </c>
      <c r="H294" s="38">
        <v>82</v>
      </c>
      <c r="I294" s="38">
        <v>0</v>
      </c>
      <c r="J294" s="4">
        <v>0</v>
      </c>
      <c r="K294" s="38">
        <f t="shared" si="78"/>
        <v>2067</v>
      </c>
      <c r="L294" s="38">
        <f t="shared" si="79"/>
        <v>329</v>
      </c>
      <c r="M294" s="38">
        <v>8223.17</v>
      </c>
      <c r="N294" s="4">
        <v>2</v>
      </c>
      <c r="O294" s="28">
        <f t="shared" si="80"/>
        <v>10621.17</v>
      </c>
    </row>
    <row r="295" spans="1:15" ht="24.95" customHeight="1" x14ac:dyDescent="0.25">
      <c r="A295" s="47">
        <v>9</v>
      </c>
      <c r="B295" s="31" t="s">
        <v>200</v>
      </c>
      <c r="C295" s="38">
        <f>880+5.5+45+50</f>
        <v>980.5</v>
      </c>
      <c r="D295" s="38">
        <v>500</v>
      </c>
      <c r="E295" s="38">
        <v>0</v>
      </c>
      <c r="F295" s="38">
        <v>0</v>
      </c>
      <c r="G295" s="38">
        <v>500</v>
      </c>
      <c r="H295" s="38">
        <v>90</v>
      </c>
      <c r="I295" s="38">
        <v>0</v>
      </c>
      <c r="J295" s="4">
        <v>0</v>
      </c>
      <c r="K295" s="38">
        <f t="shared" si="78"/>
        <v>1480.5</v>
      </c>
      <c r="L295" s="38">
        <f t="shared" si="79"/>
        <v>590</v>
      </c>
      <c r="M295" s="38">
        <v>13621.237550000002</v>
      </c>
      <c r="N295" s="4">
        <v>1</v>
      </c>
      <c r="O295" s="28">
        <f t="shared" si="80"/>
        <v>15692.737550000002</v>
      </c>
    </row>
    <row r="296" spans="1:15" ht="24.95" customHeight="1" x14ac:dyDescent="0.25">
      <c r="A296" s="47">
        <v>10</v>
      </c>
      <c r="B296" s="31" t="s">
        <v>201</v>
      </c>
      <c r="C296" s="38">
        <f>880+6+63+50</f>
        <v>999</v>
      </c>
      <c r="D296" s="38">
        <v>300</v>
      </c>
      <c r="E296" s="38">
        <v>0</v>
      </c>
      <c r="F296" s="38">
        <v>0</v>
      </c>
      <c r="G296" s="38">
        <f>500+12</f>
        <v>512</v>
      </c>
      <c r="H296" s="38">
        <f>0+13</f>
        <v>13</v>
      </c>
      <c r="I296" s="38">
        <v>0</v>
      </c>
      <c r="J296" s="4">
        <v>0</v>
      </c>
      <c r="K296" s="38">
        <f t="shared" si="78"/>
        <v>1511</v>
      </c>
      <c r="L296" s="38">
        <f t="shared" si="79"/>
        <v>313</v>
      </c>
      <c r="M296" s="38">
        <v>9474.5499999999993</v>
      </c>
      <c r="N296" s="4">
        <v>0</v>
      </c>
      <c r="O296" s="28">
        <f t="shared" si="80"/>
        <v>11298.55</v>
      </c>
    </row>
    <row r="297" spans="1:15" ht="24.95" customHeight="1" x14ac:dyDescent="0.25">
      <c r="A297" s="47">
        <v>11</v>
      </c>
      <c r="B297" s="31" t="s">
        <v>202</v>
      </c>
      <c r="C297" s="38">
        <f>920+0.65+4.85+73+50</f>
        <v>1048.5</v>
      </c>
      <c r="D297" s="38">
        <v>480</v>
      </c>
      <c r="E297" s="38">
        <v>0</v>
      </c>
      <c r="F297" s="38">
        <v>0</v>
      </c>
      <c r="G297" s="38">
        <v>130</v>
      </c>
      <c r="H297" s="38">
        <v>60</v>
      </c>
      <c r="I297" s="38">
        <v>459</v>
      </c>
      <c r="J297" s="4">
        <v>178</v>
      </c>
      <c r="K297" s="38">
        <f t="shared" si="78"/>
        <v>1637.5</v>
      </c>
      <c r="L297" s="38">
        <f t="shared" si="79"/>
        <v>718</v>
      </c>
      <c r="M297" s="38">
        <v>12625.49</v>
      </c>
      <c r="N297" s="4">
        <v>53.029999999999994</v>
      </c>
      <c r="O297" s="28">
        <f t="shared" si="80"/>
        <v>15034.02</v>
      </c>
    </row>
    <row r="298" spans="1:15" ht="24.95" customHeight="1" x14ac:dyDescent="0.25">
      <c r="A298" s="47">
        <v>12</v>
      </c>
      <c r="B298" s="31" t="s">
        <v>203</v>
      </c>
      <c r="C298" s="38">
        <f>764+5.6+56+30</f>
        <v>855.6</v>
      </c>
      <c r="D298" s="38">
        <v>500</v>
      </c>
      <c r="E298" s="38">
        <v>0</v>
      </c>
      <c r="F298" s="38">
        <v>0</v>
      </c>
      <c r="G298" s="38">
        <v>123</v>
      </c>
      <c r="H298" s="38">
        <v>12</v>
      </c>
      <c r="I298" s="38">
        <v>450</v>
      </c>
      <c r="J298" s="4">
        <v>115.00000000000001</v>
      </c>
      <c r="K298" s="38">
        <f t="shared" si="78"/>
        <v>1428.6</v>
      </c>
      <c r="L298" s="38">
        <f t="shared" si="79"/>
        <v>627</v>
      </c>
      <c r="M298" s="38">
        <v>8324.74</v>
      </c>
      <c r="N298" s="4">
        <v>26</v>
      </c>
      <c r="O298" s="28">
        <f t="shared" si="80"/>
        <v>10406.34</v>
      </c>
    </row>
    <row r="299" spans="1:15" ht="24.95" customHeight="1" x14ac:dyDescent="0.25">
      <c r="A299" s="47">
        <v>13</v>
      </c>
      <c r="B299" s="31" t="s">
        <v>227</v>
      </c>
      <c r="C299" s="38">
        <v>5.7</v>
      </c>
      <c r="D299" s="38">
        <v>0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4">
        <v>0</v>
      </c>
      <c r="K299" s="38">
        <f t="shared" si="78"/>
        <v>5.7</v>
      </c>
      <c r="L299" s="38">
        <f t="shared" si="79"/>
        <v>0</v>
      </c>
      <c r="M299" s="38">
        <v>0</v>
      </c>
      <c r="N299" s="4">
        <v>0</v>
      </c>
      <c r="O299" s="28">
        <f t="shared" si="80"/>
        <v>5.7</v>
      </c>
    </row>
    <row r="300" spans="1:15" ht="24.95" customHeight="1" x14ac:dyDescent="0.25">
      <c r="A300" s="47">
        <v>14</v>
      </c>
      <c r="B300" s="35" t="s">
        <v>212</v>
      </c>
      <c r="C300" s="38">
        <v>10</v>
      </c>
      <c r="D300" s="38">
        <v>0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4">
        <v>0</v>
      </c>
      <c r="K300" s="38">
        <f t="shared" si="78"/>
        <v>10</v>
      </c>
      <c r="L300" s="38">
        <f t="shared" si="79"/>
        <v>0</v>
      </c>
      <c r="M300" s="38">
        <v>0</v>
      </c>
      <c r="N300" s="4">
        <v>0</v>
      </c>
      <c r="O300" s="28">
        <f t="shared" si="80"/>
        <v>10</v>
      </c>
    </row>
    <row r="301" spans="1:15" s="25" customFormat="1" ht="33" customHeight="1" x14ac:dyDescent="0.25">
      <c r="A301" s="22" t="s">
        <v>224</v>
      </c>
      <c r="B301" s="32" t="s">
        <v>204</v>
      </c>
      <c r="C301" s="23">
        <f t="shared" ref="C301:O301" si="86">SUM(C287:C300)</f>
        <v>9346.0000000000018</v>
      </c>
      <c r="D301" s="23">
        <f t="shared" si="86"/>
        <v>3406</v>
      </c>
      <c r="E301" s="23">
        <f t="shared" si="86"/>
        <v>4120</v>
      </c>
      <c r="F301" s="23">
        <f t="shared" si="86"/>
        <v>380</v>
      </c>
      <c r="G301" s="23">
        <f t="shared" si="86"/>
        <v>2225</v>
      </c>
      <c r="H301" s="23">
        <f t="shared" si="86"/>
        <v>685</v>
      </c>
      <c r="I301" s="23">
        <f t="shared" si="86"/>
        <v>2589</v>
      </c>
      <c r="J301" s="23">
        <f t="shared" si="86"/>
        <v>738</v>
      </c>
      <c r="K301" s="23">
        <f t="shared" si="86"/>
        <v>18280</v>
      </c>
      <c r="L301" s="23">
        <f t="shared" si="86"/>
        <v>5209</v>
      </c>
      <c r="M301" s="23">
        <f t="shared" si="86"/>
        <v>110415.66755000003</v>
      </c>
      <c r="N301" s="23">
        <f t="shared" si="86"/>
        <v>315.08999999999997</v>
      </c>
      <c r="O301" s="23">
        <f t="shared" si="86"/>
        <v>134219.75755000004</v>
      </c>
    </row>
    <row r="302" spans="1:15" ht="33" customHeight="1" x14ac:dyDescent="0.25">
      <c r="A302" s="67"/>
      <c r="B302" s="68" t="s">
        <v>270</v>
      </c>
      <c r="C302" s="28">
        <v>0</v>
      </c>
      <c r="D302" s="28">
        <v>0</v>
      </c>
      <c r="E302" s="28">
        <v>0</v>
      </c>
      <c r="F302" s="28">
        <v>0</v>
      </c>
      <c r="G302" s="28">
        <v>0</v>
      </c>
      <c r="H302" s="28">
        <v>0</v>
      </c>
      <c r="I302" s="28">
        <v>0</v>
      </c>
      <c r="J302" s="28">
        <v>0</v>
      </c>
      <c r="K302" s="38">
        <f t="shared" ref="K302" si="87">C302+E302+G302+I302</f>
        <v>0</v>
      </c>
      <c r="L302" s="38">
        <f t="shared" ref="L302" si="88">D302+F302+H302+J302</f>
        <v>0</v>
      </c>
      <c r="M302" s="38">
        <v>2.315E-2</v>
      </c>
      <c r="N302" s="4">
        <v>6.45E-3</v>
      </c>
      <c r="O302" s="28">
        <f t="shared" si="80"/>
        <v>2.9600000000000001E-2</v>
      </c>
    </row>
    <row r="303" spans="1:15" s="25" customFormat="1" ht="27.75" customHeight="1" x14ac:dyDescent="0.25">
      <c r="A303" s="26"/>
      <c r="B303" s="27" t="s">
        <v>205</v>
      </c>
      <c r="C303" s="23">
        <f t="shared" ref="C303:O303" si="89">C301+C272+C264+C242+C225+C186+C139+C93+C286+C302</f>
        <v>168930.81</v>
      </c>
      <c r="D303" s="23">
        <f t="shared" si="89"/>
        <v>90211.89</v>
      </c>
      <c r="E303" s="23">
        <f t="shared" si="89"/>
        <v>21587</v>
      </c>
      <c r="F303" s="23">
        <f t="shared" si="89"/>
        <v>8532</v>
      </c>
      <c r="G303" s="23">
        <f t="shared" si="89"/>
        <v>9987.5</v>
      </c>
      <c r="H303" s="23">
        <f t="shared" si="89"/>
        <v>2963.33</v>
      </c>
      <c r="I303" s="23">
        <f t="shared" si="89"/>
        <v>18358.419999999998</v>
      </c>
      <c r="J303" s="23">
        <f t="shared" si="89"/>
        <v>6639.69</v>
      </c>
      <c r="K303" s="23">
        <f t="shared" si="89"/>
        <v>218863.72999999998</v>
      </c>
      <c r="L303" s="23">
        <f t="shared" si="89"/>
        <v>108346.91</v>
      </c>
      <c r="M303" s="23">
        <f t="shared" si="89"/>
        <v>432000</v>
      </c>
      <c r="N303" s="23">
        <f t="shared" si="89"/>
        <v>179041.36</v>
      </c>
      <c r="O303" s="23">
        <f t="shared" si="89"/>
        <v>938252</v>
      </c>
    </row>
    <row r="304" spans="1:15" ht="23.25" customHeight="1" x14ac:dyDescent="0.25">
      <c r="C304" s="36"/>
      <c r="D304" s="36"/>
      <c r="E304" s="36"/>
      <c r="F304" s="36"/>
      <c r="G304" s="36"/>
      <c r="H304" s="36"/>
      <c r="I304" s="36"/>
      <c r="J304" s="36"/>
      <c r="O304" s="66"/>
    </row>
    <row r="305" spans="13:15" ht="20.100000000000001" customHeight="1" x14ac:dyDescent="0.25">
      <c r="M305" s="36"/>
      <c r="N305" s="36"/>
      <c r="O305" s="66"/>
    </row>
    <row r="306" spans="13:15" ht="20.100000000000001" customHeight="1" x14ac:dyDescent="0.25">
      <c r="O306" s="66"/>
    </row>
  </sheetData>
  <sheetProtection algorithmName="SHA-512" hashValue="gPixwmrUQugqsANisYtdG2cw1eT61OALc9CHgF1dy/0GM6VXVo9mLm/tJ4DryVHjw8iR/29bGL+y5LKfGc107w==" saltValue="uKBY4lRHTgs5W0YJSMQQTw==" spinCount="100000" sheet="1" selectLockedCells="1" selectUnlockedCells="1"/>
  <autoFilter ref="A7:J306" xr:uid="{00000000-0009-0000-0000-000000000000}"/>
  <mergeCells count="9">
    <mergeCell ref="A2:B2"/>
    <mergeCell ref="O4:O6"/>
    <mergeCell ref="C4:D4"/>
    <mergeCell ref="E4:F4"/>
    <mergeCell ref="G4:H4"/>
    <mergeCell ref="I4:J4"/>
    <mergeCell ref="K4:N4"/>
    <mergeCell ref="L2:O2"/>
    <mergeCell ref="A3:O3"/>
  </mergeCells>
  <conditionalFormatting sqref="C10:O10 C13:O13 C16:O16 C19:O19 C28:O28 C33:O33 C37:O37 C40:O40 C43:O43 C47:O47 C52:O52 C55:O55 C59:O59 C62:O62 C67:O67 C70:O70 C73:O73 C76:O76 C80:O80 C84:O84 C87:O87 C90:O90 C93:O93 C97:O97 C102:O102 C105:O105 C108:O108 C111:O111 C114:O114 C117:O117 C121:O121 C126:O126 C129:O129 C138:O139 C143:O143 C146:O146 C149:O149 C159:O159 C163:O163 C167:O167 C171:O171 C176:O176 C181:O181 C185:O186 C188:O188 C192:O192 C196:O196 C206:O206 C210:O210 C214:O214 C218:O218 C222:O222 C225:O225 C228:O228 C236:O236 C240:O240 C242:O242 C250:O250 C255:O255 C258:O258 C262:O262 C264:O264 C270:O270 K272:O272 C272:J286 M274:N285 C286:O286 K301:O301 C301:J302">
    <cfRule type="containsText" dxfId="1" priority="9" operator="containsText" text="00.000">
      <formula>NOT(ISERROR(SEARCH("00.000",C10)))</formula>
    </cfRule>
  </conditionalFormatting>
  <printOptions horizontalCentered="1" gridLines="1"/>
  <pageMargins left="0" right="0" top="0.51181102362204722" bottom="0.51181102362204722" header="0.31496062992125984" footer="0.31496062992125984"/>
  <pageSetup paperSize="9" scale="40" orientation="landscape" r:id="rId1"/>
  <rowBreaks count="14" manualBreakCount="14">
    <brk id="27" max="16" man="1"/>
    <brk id="49" max="16" man="1"/>
    <brk id="73" max="16" man="1"/>
    <brk id="93" max="16" man="1"/>
    <brk id="119" max="16" man="1"/>
    <brk id="139" max="16" man="1"/>
    <brk id="173" max="16" man="1"/>
    <brk id="192" max="16" man="1"/>
    <brk id="212" max="16" man="1"/>
    <brk id="225" max="16" man="1"/>
    <brk id="231" max="16" man="1"/>
    <brk id="250" max="16" man="1"/>
    <brk id="272" max="14" man="1"/>
    <brk id="28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J290"/>
  <sheetViews>
    <sheetView tabSelected="1" view="pageBreakPreview" zoomScaleSheetLayoutView="100" workbookViewId="0">
      <pane xSplit="2" ySplit="5" topLeftCell="C6" activePane="bottomRight" state="frozen"/>
      <selection pane="topRight" activeCell="C1" sqref="C1"/>
      <selection pane="bottomLeft" activeCell="A8" sqref="A8"/>
      <selection pane="bottomRight" activeCell="D263" sqref="D263"/>
    </sheetView>
  </sheetViews>
  <sheetFormatPr defaultColWidth="9.140625" defaultRowHeight="20.100000000000001" customHeight="1" x14ac:dyDescent="0.25"/>
  <cols>
    <col min="1" max="1" width="8.85546875" style="63" customWidth="1"/>
    <col min="2" max="2" width="54.5703125" style="64" customWidth="1"/>
    <col min="3" max="3" width="22.85546875" style="65" customWidth="1"/>
    <col min="4" max="4" width="17.85546875" style="65" customWidth="1"/>
    <col min="5" max="5" width="15.85546875" style="65" customWidth="1"/>
    <col min="6" max="6" width="16.42578125" style="65" customWidth="1"/>
    <col min="7" max="7" width="18.28515625" style="65" customWidth="1"/>
    <col min="8" max="8" width="21.85546875" style="65" customWidth="1"/>
    <col min="9" max="10" width="24" style="65" customWidth="1"/>
    <col min="11" max="16384" width="9.140625" style="60"/>
  </cols>
  <sheetData>
    <row r="1" spans="1:10" s="50" customFormat="1" ht="45" customHeight="1" x14ac:dyDescent="0.25">
      <c r="A1" s="48"/>
      <c r="B1" s="49"/>
      <c r="C1" s="82" t="s">
        <v>261</v>
      </c>
      <c r="D1" s="83"/>
      <c r="E1" s="83"/>
      <c r="F1" s="83"/>
      <c r="G1" s="83"/>
      <c r="H1" s="83"/>
      <c r="I1" s="83"/>
      <c r="J1" s="84"/>
    </row>
    <row r="2" spans="1:10" s="52" customFormat="1" ht="30.75" customHeight="1" x14ac:dyDescent="0.25">
      <c r="A2" s="90"/>
      <c r="B2" s="92"/>
      <c r="C2" s="92"/>
      <c r="D2" s="92"/>
      <c r="E2" s="91"/>
      <c r="F2" s="90"/>
      <c r="G2" s="91"/>
      <c r="H2" s="51"/>
      <c r="I2" s="85" t="s">
        <v>262</v>
      </c>
      <c r="J2" s="86"/>
    </row>
    <row r="3" spans="1:10" s="55" customFormat="1" ht="82.5" customHeight="1" x14ac:dyDescent="0.25">
      <c r="A3" s="53"/>
      <c r="B3" s="54"/>
      <c r="C3" s="45" t="s">
        <v>241</v>
      </c>
      <c r="D3" s="73" t="s">
        <v>263</v>
      </c>
      <c r="E3" s="87"/>
      <c r="F3" s="73" t="s">
        <v>264</v>
      </c>
      <c r="G3" s="87"/>
      <c r="H3" s="33" t="s">
        <v>248</v>
      </c>
      <c r="I3" s="88" t="s">
        <v>265</v>
      </c>
      <c r="J3" s="89"/>
    </row>
    <row r="4" spans="1:10" ht="60.75" customHeight="1" x14ac:dyDescent="0.25">
      <c r="A4" s="56" t="s">
        <v>0</v>
      </c>
      <c r="B4" s="57" t="s">
        <v>1</v>
      </c>
      <c r="C4" s="58" t="s">
        <v>266</v>
      </c>
      <c r="D4" s="79" t="s">
        <v>266</v>
      </c>
      <c r="E4" s="80"/>
      <c r="F4" s="79" t="s">
        <v>266</v>
      </c>
      <c r="G4" s="80"/>
      <c r="H4" s="59" t="s">
        <v>266</v>
      </c>
      <c r="I4" s="79" t="s">
        <v>266</v>
      </c>
      <c r="J4" s="81"/>
    </row>
    <row r="5" spans="1:10" s="62" customFormat="1" ht="38.25" customHeight="1" x14ac:dyDescent="0.25">
      <c r="A5" s="56"/>
      <c r="B5" s="56" t="s">
        <v>1</v>
      </c>
      <c r="C5" s="61" t="s">
        <v>5</v>
      </c>
      <c r="D5" s="61" t="s">
        <v>5</v>
      </c>
      <c r="E5" s="61" t="s">
        <v>267</v>
      </c>
      <c r="F5" s="61" t="s">
        <v>5</v>
      </c>
      <c r="G5" s="61" t="s">
        <v>267</v>
      </c>
      <c r="H5" s="61" t="s">
        <v>5</v>
      </c>
      <c r="I5" s="61" t="s">
        <v>5</v>
      </c>
      <c r="J5" s="61" t="s">
        <v>267</v>
      </c>
    </row>
    <row r="6" spans="1:10" ht="20.100000000000001" customHeight="1" x14ac:dyDescent="0.25">
      <c r="A6" s="47">
        <v>1</v>
      </c>
      <c r="B6" s="31" t="s">
        <v>7</v>
      </c>
      <c r="C6" s="38"/>
      <c r="D6" s="43"/>
      <c r="E6" s="43"/>
      <c r="F6" s="43"/>
      <c r="G6" s="43"/>
      <c r="H6" s="43"/>
      <c r="I6" s="43">
        <f>C6+D6+F6+H6</f>
        <v>0</v>
      </c>
      <c r="J6" s="43">
        <f>E6+G6</f>
        <v>0</v>
      </c>
    </row>
    <row r="7" spans="1:10" ht="20.100000000000001" customHeight="1" x14ac:dyDescent="0.25">
      <c r="A7" s="47">
        <v>2</v>
      </c>
      <c r="B7" s="31" t="s">
        <v>8</v>
      </c>
      <c r="C7" s="38"/>
      <c r="D7" s="43"/>
      <c r="E7" s="43"/>
      <c r="F7" s="43"/>
      <c r="G7" s="43"/>
      <c r="H7" s="43"/>
      <c r="I7" s="43">
        <f t="shared" ref="I7:I70" si="0">C7+D7+F7+H7</f>
        <v>0</v>
      </c>
      <c r="J7" s="43">
        <f t="shared" ref="J7:J70" si="1">E7+G7</f>
        <v>0</v>
      </c>
    </row>
    <row r="8" spans="1:10" ht="20.100000000000001" customHeight="1" x14ac:dyDescent="0.25">
      <c r="A8" s="11"/>
      <c r="B8" s="12" t="s">
        <v>7</v>
      </c>
      <c r="C8" s="13">
        <f t="shared" ref="C8:J8" si="2">+C6+C7</f>
        <v>0</v>
      </c>
      <c r="D8" s="13">
        <f t="shared" si="2"/>
        <v>0</v>
      </c>
      <c r="E8" s="13">
        <f t="shared" si="2"/>
        <v>0</v>
      </c>
      <c r="F8" s="13">
        <f t="shared" si="2"/>
        <v>0</v>
      </c>
      <c r="G8" s="13">
        <f t="shared" si="2"/>
        <v>0</v>
      </c>
      <c r="H8" s="13">
        <f t="shared" si="2"/>
        <v>0</v>
      </c>
      <c r="I8" s="13">
        <f t="shared" si="2"/>
        <v>0</v>
      </c>
      <c r="J8" s="13">
        <f t="shared" si="2"/>
        <v>0</v>
      </c>
    </row>
    <row r="9" spans="1:10" ht="20.100000000000001" customHeight="1" x14ac:dyDescent="0.25">
      <c r="A9" s="47">
        <v>3</v>
      </c>
      <c r="B9" s="31" t="s">
        <v>9</v>
      </c>
      <c r="C9" s="38"/>
      <c r="D9" s="43"/>
      <c r="E9" s="43"/>
      <c r="F9" s="43"/>
      <c r="G9" s="43"/>
      <c r="H9" s="43"/>
      <c r="I9" s="43">
        <f t="shared" si="0"/>
        <v>0</v>
      </c>
      <c r="J9" s="43">
        <f t="shared" si="1"/>
        <v>0</v>
      </c>
    </row>
    <row r="10" spans="1:10" ht="20.100000000000001" customHeight="1" x14ac:dyDescent="0.25">
      <c r="A10" s="47">
        <v>4</v>
      </c>
      <c r="B10" s="31" t="s">
        <v>10</v>
      </c>
      <c r="C10" s="38"/>
      <c r="D10" s="43"/>
      <c r="E10" s="43"/>
      <c r="F10" s="43"/>
      <c r="G10" s="43"/>
      <c r="H10" s="43"/>
      <c r="I10" s="43">
        <f t="shared" si="0"/>
        <v>0</v>
      </c>
      <c r="J10" s="43">
        <f t="shared" si="1"/>
        <v>0</v>
      </c>
    </row>
    <row r="11" spans="1:10" ht="20.100000000000001" customHeight="1" x14ac:dyDescent="0.25">
      <c r="A11" s="11"/>
      <c r="B11" s="12" t="s">
        <v>9</v>
      </c>
      <c r="C11" s="13">
        <f t="shared" ref="C11:J11" si="3">+C9+C10</f>
        <v>0</v>
      </c>
      <c r="D11" s="13">
        <f t="shared" si="3"/>
        <v>0</v>
      </c>
      <c r="E11" s="13">
        <f t="shared" si="3"/>
        <v>0</v>
      </c>
      <c r="F11" s="13">
        <f t="shared" si="3"/>
        <v>0</v>
      </c>
      <c r="G11" s="13">
        <f t="shared" si="3"/>
        <v>0</v>
      </c>
      <c r="H11" s="13">
        <f t="shared" si="3"/>
        <v>0</v>
      </c>
      <c r="I11" s="13">
        <f t="shared" si="3"/>
        <v>0</v>
      </c>
      <c r="J11" s="13">
        <f t="shared" si="3"/>
        <v>0</v>
      </c>
    </row>
    <row r="12" spans="1:10" ht="20.100000000000001" customHeight="1" x14ac:dyDescent="0.25">
      <c r="A12" s="47">
        <v>5</v>
      </c>
      <c r="B12" s="31" t="s">
        <v>11</v>
      </c>
      <c r="C12" s="38"/>
      <c r="D12" s="43"/>
      <c r="E12" s="43"/>
      <c r="F12" s="43"/>
      <c r="G12" s="43"/>
      <c r="H12" s="43"/>
      <c r="I12" s="43">
        <f t="shared" si="0"/>
        <v>0</v>
      </c>
      <c r="J12" s="43">
        <f t="shared" si="1"/>
        <v>0</v>
      </c>
    </row>
    <row r="13" spans="1:10" ht="45" customHeight="1" x14ac:dyDescent="0.25">
      <c r="A13" s="47">
        <v>6</v>
      </c>
      <c r="B13" s="31" t="s">
        <v>12</v>
      </c>
      <c r="C13" s="38"/>
      <c r="D13" s="43"/>
      <c r="E13" s="43"/>
      <c r="F13" s="43"/>
      <c r="G13" s="43"/>
      <c r="H13" s="43"/>
      <c r="I13" s="43">
        <f t="shared" si="0"/>
        <v>0</v>
      </c>
      <c r="J13" s="43">
        <f t="shared" si="1"/>
        <v>0</v>
      </c>
    </row>
    <row r="14" spans="1:10" ht="20.100000000000001" customHeight="1" x14ac:dyDescent="0.25">
      <c r="A14" s="11"/>
      <c r="B14" s="12" t="s">
        <v>11</v>
      </c>
      <c r="C14" s="13">
        <f t="shared" ref="C14:J14" si="4">+C13+C12</f>
        <v>0</v>
      </c>
      <c r="D14" s="13">
        <f t="shared" si="4"/>
        <v>0</v>
      </c>
      <c r="E14" s="13">
        <f t="shared" si="4"/>
        <v>0</v>
      </c>
      <c r="F14" s="13">
        <f t="shared" si="4"/>
        <v>0</v>
      </c>
      <c r="G14" s="13">
        <f t="shared" si="4"/>
        <v>0</v>
      </c>
      <c r="H14" s="13">
        <f t="shared" si="4"/>
        <v>0</v>
      </c>
      <c r="I14" s="13">
        <f t="shared" si="4"/>
        <v>0</v>
      </c>
      <c r="J14" s="13">
        <f t="shared" si="4"/>
        <v>0</v>
      </c>
    </row>
    <row r="15" spans="1:10" ht="20.100000000000001" customHeight="1" x14ac:dyDescent="0.25">
      <c r="A15" s="47">
        <v>7</v>
      </c>
      <c r="B15" s="31" t="s">
        <v>13</v>
      </c>
      <c r="C15" s="38"/>
      <c r="D15" s="43"/>
      <c r="E15" s="43"/>
      <c r="F15" s="43"/>
      <c r="G15" s="43">
        <v>131.87</v>
      </c>
      <c r="H15" s="43"/>
      <c r="I15" s="43">
        <f t="shared" si="0"/>
        <v>0</v>
      </c>
      <c r="J15" s="43">
        <f t="shared" si="1"/>
        <v>131.87</v>
      </c>
    </row>
    <row r="16" spans="1:10" ht="20.100000000000001" customHeight="1" x14ac:dyDescent="0.25">
      <c r="A16" s="47">
        <v>8</v>
      </c>
      <c r="B16" s="31" t="s">
        <v>14</v>
      </c>
      <c r="C16" s="38"/>
      <c r="D16" s="43"/>
      <c r="E16" s="43"/>
      <c r="F16" s="43"/>
      <c r="G16" s="43"/>
      <c r="H16" s="43"/>
      <c r="I16" s="43">
        <f t="shared" si="0"/>
        <v>0</v>
      </c>
      <c r="J16" s="43">
        <f t="shared" si="1"/>
        <v>0</v>
      </c>
    </row>
    <row r="17" spans="1:10" ht="20.100000000000001" customHeight="1" x14ac:dyDescent="0.25">
      <c r="A17" s="11"/>
      <c r="B17" s="12" t="s">
        <v>13</v>
      </c>
      <c r="C17" s="13">
        <f t="shared" ref="C17:J17" si="5">+C16+C15</f>
        <v>0</v>
      </c>
      <c r="D17" s="13">
        <f t="shared" si="5"/>
        <v>0</v>
      </c>
      <c r="E17" s="13">
        <f t="shared" si="5"/>
        <v>0</v>
      </c>
      <c r="F17" s="13">
        <f t="shared" si="5"/>
        <v>0</v>
      </c>
      <c r="G17" s="13">
        <f t="shared" si="5"/>
        <v>131.87</v>
      </c>
      <c r="H17" s="13">
        <f t="shared" si="5"/>
        <v>0</v>
      </c>
      <c r="I17" s="13">
        <f t="shared" si="5"/>
        <v>0</v>
      </c>
      <c r="J17" s="13">
        <f t="shared" si="5"/>
        <v>131.87</v>
      </c>
    </row>
    <row r="18" spans="1:10" ht="20.100000000000001" customHeight="1" x14ac:dyDescent="0.25">
      <c r="A18" s="47">
        <v>9</v>
      </c>
      <c r="B18" s="31" t="s">
        <v>15</v>
      </c>
      <c r="C18" s="38">
        <f>977.64+600-112.5</f>
        <v>1465.1399999999999</v>
      </c>
      <c r="D18" s="43">
        <f>75+75+175+75</f>
        <v>400</v>
      </c>
      <c r="E18" s="43">
        <f>62+62.5+55+62.5</f>
        <v>242</v>
      </c>
      <c r="F18" s="43"/>
      <c r="G18" s="43"/>
      <c r="H18" s="43"/>
      <c r="I18" s="43">
        <f t="shared" si="0"/>
        <v>1865.1399999999999</v>
      </c>
      <c r="J18" s="43">
        <f t="shared" si="1"/>
        <v>242</v>
      </c>
    </row>
    <row r="19" spans="1:10" ht="20.100000000000001" customHeight="1" x14ac:dyDescent="0.25">
      <c r="A19" s="47">
        <v>10</v>
      </c>
      <c r="B19" s="31" t="s">
        <v>16</v>
      </c>
      <c r="C19" s="38"/>
      <c r="D19" s="43"/>
      <c r="E19" s="43"/>
      <c r="F19" s="43"/>
      <c r="G19" s="43"/>
      <c r="H19" s="43"/>
      <c r="I19" s="43">
        <f t="shared" si="0"/>
        <v>0</v>
      </c>
      <c r="J19" s="43">
        <f t="shared" si="1"/>
        <v>0</v>
      </c>
    </row>
    <row r="20" spans="1:10" ht="39" customHeight="1" x14ac:dyDescent="0.25">
      <c r="A20" s="47">
        <v>11</v>
      </c>
      <c r="B20" s="31" t="s">
        <v>210</v>
      </c>
      <c r="C20" s="38"/>
      <c r="D20" s="43"/>
      <c r="E20" s="43"/>
      <c r="F20" s="43"/>
      <c r="G20" s="43"/>
      <c r="H20" s="43"/>
      <c r="I20" s="43">
        <f t="shared" si="0"/>
        <v>0</v>
      </c>
      <c r="J20" s="43">
        <f t="shared" si="1"/>
        <v>0</v>
      </c>
    </row>
    <row r="21" spans="1:10" ht="20.100000000000001" customHeight="1" x14ac:dyDescent="0.25">
      <c r="A21" s="47">
        <v>12</v>
      </c>
      <c r="B21" s="31" t="s">
        <v>17</v>
      </c>
      <c r="C21" s="38"/>
      <c r="D21" s="43"/>
      <c r="E21" s="43"/>
      <c r="F21" s="43"/>
      <c r="G21" s="43"/>
      <c r="H21" s="43"/>
      <c r="I21" s="43">
        <f t="shared" si="0"/>
        <v>0</v>
      </c>
      <c r="J21" s="43">
        <f t="shared" si="1"/>
        <v>0</v>
      </c>
    </row>
    <row r="22" spans="1:10" ht="20.100000000000001" customHeight="1" x14ac:dyDescent="0.25">
      <c r="A22" s="47">
        <v>13</v>
      </c>
      <c r="B22" s="31" t="s">
        <v>18</v>
      </c>
      <c r="C22" s="38"/>
      <c r="D22" s="43"/>
      <c r="E22" s="43"/>
      <c r="F22" s="43"/>
      <c r="G22" s="43"/>
      <c r="H22" s="43"/>
      <c r="I22" s="43">
        <f t="shared" si="0"/>
        <v>0</v>
      </c>
      <c r="J22" s="43">
        <f t="shared" si="1"/>
        <v>0</v>
      </c>
    </row>
    <row r="23" spans="1:10" ht="20.100000000000001" customHeight="1" x14ac:dyDescent="0.25">
      <c r="A23" s="47">
        <v>14</v>
      </c>
      <c r="B23" s="31" t="s">
        <v>211</v>
      </c>
      <c r="C23" s="38"/>
      <c r="D23" s="43"/>
      <c r="E23" s="43"/>
      <c r="F23" s="43"/>
      <c r="G23" s="43"/>
      <c r="H23" s="43"/>
      <c r="I23" s="43">
        <f t="shared" si="0"/>
        <v>0</v>
      </c>
      <c r="J23" s="43">
        <f t="shared" si="1"/>
        <v>0</v>
      </c>
    </row>
    <row r="24" spans="1:10" ht="20.100000000000001" customHeight="1" x14ac:dyDescent="0.25">
      <c r="A24" s="47">
        <v>15</v>
      </c>
      <c r="B24" s="21" t="s">
        <v>235</v>
      </c>
      <c r="C24" s="38"/>
      <c r="D24" s="43"/>
      <c r="E24" s="43"/>
      <c r="F24" s="43"/>
      <c r="G24" s="43"/>
      <c r="H24" s="43"/>
      <c r="I24" s="43">
        <f t="shared" si="0"/>
        <v>0</v>
      </c>
      <c r="J24" s="43">
        <f t="shared" si="1"/>
        <v>0</v>
      </c>
    </row>
    <row r="25" spans="1:10" ht="20.100000000000001" customHeight="1" x14ac:dyDescent="0.25">
      <c r="A25" s="47">
        <v>16</v>
      </c>
      <c r="B25" s="21" t="s">
        <v>256</v>
      </c>
      <c r="C25" s="38"/>
      <c r="D25" s="43"/>
      <c r="E25" s="43"/>
      <c r="F25" s="43"/>
      <c r="G25" s="43"/>
      <c r="H25" s="43"/>
      <c r="I25" s="43">
        <f t="shared" si="0"/>
        <v>0</v>
      </c>
      <c r="J25" s="43">
        <f t="shared" si="1"/>
        <v>0</v>
      </c>
    </row>
    <row r="26" spans="1:10" ht="20.100000000000001" customHeight="1" x14ac:dyDescent="0.25">
      <c r="A26" s="16"/>
      <c r="B26" s="12" t="s">
        <v>15</v>
      </c>
      <c r="C26" s="13">
        <f>SUM(C18:C25)</f>
        <v>1465.1399999999999</v>
      </c>
      <c r="D26" s="13">
        <f t="shared" ref="D26:J26" si="6">SUM(D18:D25)</f>
        <v>400</v>
      </c>
      <c r="E26" s="13">
        <f t="shared" si="6"/>
        <v>242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1865.1399999999999</v>
      </c>
      <c r="J26" s="13">
        <f t="shared" si="6"/>
        <v>242</v>
      </c>
    </row>
    <row r="27" spans="1:10" ht="20.100000000000001" customHeight="1" x14ac:dyDescent="0.25">
      <c r="A27" s="37">
        <v>17</v>
      </c>
      <c r="B27" s="31" t="s">
        <v>255</v>
      </c>
      <c r="C27" s="38"/>
      <c r="D27" s="43"/>
      <c r="E27" s="43"/>
      <c r="F27" s="43"/>
      <c r="G27" s="43"/>
      <c r="H27" s="43"/>
      <c r="I27" s="43">
        <f t="shared" si="0"/>
        <v>0</v>
      </c>
      <c r="J27" s="43">
        <f t="shared" si="1"/>
        <v>0</v>
      </c>
    </row>
    <row r="28" spans="1:10" ht="20.100000000000001" customHeight="1" x14ac:dyDescent="0.25">
      <c r="A28" s="47">
        <v>18</v>
      </c>
      <c r="B28" s="31" t="s">
        <v>19</v>
      </c>
      <c r="C28" s="38"/>
      <c r="D28" s="43"/>
      <c r="E28" s="43"/>
      <c r="F28" s="43"/>
      <c r="G28" s="43"/>
      <c r="H28" s="43"/>
      <c r="I28" s="43">
        <f t="shared" si="0"/>
        <v>0</v>
      </c>
      <c r="J28" s="43">
        <f t="shared" si="1"/>
        <v>0</v>
      </c>
    </row>
    <row r="29" spans="1:10" ht="37.5" customHeight="1" x14ac:dyDescent="0.25">
      <c r="A29" s="37">
        <v>19</v>
      </c>
      <c r="B29" s="31" t="s">
        <v>20</v>
      </c>
      <c r="C29" s="38"/>
      <c r="D29" s="43"/>
      <c r="E29" s="43"/>
      <c r="F29" s="43"/>
      <c r="G29" s="43"/>
      <c r="H29" s="43"/>
      <c r="I29" s="43">
        <f t="shared" si="0"/>
        <v>0</v>
      </c>
      <c r="J29" s="43">
        <f t="shared" si="1"/>
        <v>0</v>
      </c>
    </row>
    <row r="30" spans="1:10" ht="37.5" customHeight="1" x14ac:dyDescent="0.25">
      <c r="A30" s="47">
        <v>20</v>
      </c>
      <c r="B30" s="31" t="s">
        <v>21</v>
      </c>
      <c r="C30" s="38"/>
      <c r="D30" s="43"/>
      <c r="E30" s="43"/>
      <c r="F30" s="43"/>
      <c r="G30" s="43"/>
      <c r="H30" s="43"/>
      <c r="I30" s="43">
        <f t="shared" si="0"/>
        <v>0</v>
      </c>
      <c r="J30" s="43">
        <f t="shared" si="1"/>
        <v>0</v>
      </c>
    </row>
    <row r="31" spans="1:10" ht="20.100000000000001" customHeight="1" x14ac:dyDescent="0.25">
      <c r="A31" s="11"/>
      <c r="B31" s="12" t="s">
        <v>20</v>
      </c>
      <c r="C31" s="13">
        <f t="shared" ref="C31:J31" si="7">+C30+C29</f>
        <v>0</v>
      </c>
      <c r="D31" s="13">
        <f t="shared" si="7"/>
        <v>0</v>
      </c>
      <c r="E31" s="13">
        <f t="shared" si="7"/>
        <v>0</v>
      </c>
      <c r="F31" s="13">
        <f t="shared" si="7"/>
        <v>0</v>
      </c>
      <c r="G31" s="13">
        <f t="shared" si="7"/>
        <v>0</v>
      </c>
      <c r="H31" s="13">
        <f t="shared" si="7"/>
        <v>0</v>
      </c>
      <c r="I31" s="13">
        <f t="shared" si="7"/>
        <v>0</v>
      </c>
      <c r="J31" s="13">
        <f t="shared" si="7"/>
        <v>0</v>
      </c>
    </row>
    <row r="32" spans="1:10" ht="20.100000000000001" customHeight="1" x14ac:dyDescent="0.25">
      <c r="A32" s="47">
        <v>21</v>
      </c>
      <c r="B32" s="31" t="s">
        <v>22</v>
      </c>
      <c r="C32" s="38"/>
      <c r="D32" s="43"/>
      <c r="E32" s="43"/>
      <c r="F32" s="43"/>
      <c r="G32" s="43"/>
      <c r="H32" s="43"/>
      <c r="I32" s="43">
        <f t="shared" si="0"/>
        <v>0</v>
      </c>
      <c r="J32" s="43">
        <f t="shared" si="1"/>
        <v>0</v>
      </c>
    </row>
    <row r="33" spans="1:10" ht="43.5" customHeight="1" x14ac:dyDescent="0.25">
      <c r="A33" s="47">
        <v>22</v>
      </c>
      <c r="B33" s="21" t="s">
        <v>23</v>
      </c>
      <c r="C33" s="38"/>
      <c r="D33" s="43"/>
      <c r="E33" s="43"/>
      <c r="F33" s="43"/>
      <c r="G33" s="43"/>
      <c r="H33" s="43"/>
      <c r="I33" s="43">
        <f t="shared" si="0"/>
        <v>0</v>
      </c>
      <c r="J33" s="43">
        <f t="shared" si="1"/>
        <v>0</v>
      </c>
    </row>
    <row r="34" spans="1:10" ht="43.5" customHeight="1" x14ac:dyDescent="0.25">
      <c r="A34" s="47">
        <v>23</v>
      </c>
      <c r="B34" s="21" t="s">
        <v>207</v>
      </c>
      <c r="C34" s="38"/>
      <c r="D34" s="43"/>
      <c r="E34" s="43"/>
      <c r="F34" s="43"/>
      <c r="G34" s="43"/>
      <c r="H34" s="43"/>
      <c r="I34" s="43">
        <f t="shared" si="0"/>
        <v>0</v>
      </c>
      <c r="J34" s="43">
        <f t="shared" si="1"/>
        <v>0</v>
      </c>
    </row>
    <row r="35" spans="1:10" ht="20.100000000000001" customHeight="1" x14ac:dyDescent="0.25">
      <c r="A35" s="11"/>
      <c r="B35" s="12" t="s">
        <v>22</v>
      </c>
      <c r="C35" s="13">
        <f t="shared" ref="C35:J35" si="8">+C34+C33+C32</f>
        <v>0</v>
      </c>
      <c r="D35" s="13">
        <f t="shared" si="8"/>
        <v>0</v>
      </c>
      <c r="E35" s="13">
        <f t="shared" si="8"/>
        <v>0</v>
      </c>
      <c r="F35" s="13">
        <f t="shared" si="8"/>
        <v>0</v>
      </c>
      <c r="G35" s="13">
        <f t="shared" si="8"/>
        <v>0</v>
      </c>
      <c r="H35" s="13">
        <f t="shared" si="8"/>
        <v>0</v>
      </c>
      <c r="I35" s="13">
        <f t="shared" si="8"/>
        <v>0</v>
      </c>
      <c r="J35" s="13">
        <f t="shared" si="8"/>
        <v>0</v>
      </c>
    </row>
    <row r="36" spans="1:10" ht="20.100000000000001" customHeight="1" x14ac:dyDescent="0.25">
      <c r="A36" s="47">
        <v>24</v>
      </c>
      <c r="B36" s="31" t="s">
        <v>24</v>
      </c>
      <c r="C36" s="38"/>
      <c r="D36" s="43"/>
      <c r="E36" s="43"/>
      <c r="F36" s="43"/>
      <c r="G36" s="43"/>
      <c r="H36" s="43"/>
      <c r="I36" s="43">
        <f t="shared" si="0"/>
        <v>0</v>
      </c>
      <c r="J36" s="43">
        <f t="shared" si="1"/>
        <v>0</v>
      </c>
    </row>
    <row r="37" spans="1:10" ht="20.100000000000001" customHeight="1" x14ac:dyDescent="0.25">
      <c r="A37" s="47">
        <v>25</v>
      </c>
      <c r="B37" s="31" t="s">
        <v>209</v>
      </c>
      <c r="C37" s="38"/>
      <c r="D37" s="43"/>
      <c r="E37" s="43"/>
      <c r="F37" s="43"/>
      <c r="G37" s="43"/>
      <c r="H37" s="43"/>
      <c r="I37" s="43">
        <f t="shared" si="0"/>
        <v>0</v>
      </c>
      <c r="J37" s="43">
        <f t="shared" si="1"/>
        <v>0</v>
      </c>
    </row>
    <row r="38" spans="1:10" ht="20.100000000000001" customHeight="1" x14ac:dyDescent="0.25">
      <c r="A38" s="11"/>
      <c r="B38" s="12" t="s">
        <v>226</v>
      </c>
      <c r="C38" s="13">
        <f t="shared" ref="C38:J38" si="9">+C37+C36</f>
        <v>0</v>
      </c>
      <c r="D38" s="13">
        <f t="shared" si="9"/>
        <v>0</v>
      </c>
      <c r="E38" s="13">
        <f t="shared" si="9"/>
        <v>0</v>
      </c>
      <c r="F38" s="13">
        <f t="shared" si="9"/>
        <v>0</v>
      </c>
      <c r="G38" s="13">
        <f t="shared" si="9"/>
        <v>0</v>
      </c>
      <c r="H38" s="13">
        <f t="shared" si="9"/>
        <v>0</v>
      </c>
      <c r="I38" s="13">
        <f t="shared" si="9"/>
        <v>0</v>
      </c>
      <c r="J38" s="13">
        <f t="shared" si="9"/>
        <v>0</v>
      </c>
    </row>
    <row r="39" spans="1:10" ht="20.100000000000001" customHeight="1" x14ac:dyDescent="0.25">
      <c r="A39" s="47">
        <v>26</v>
      </c>
      <c r="B39" s="31" t="s">
        <v>25</v>
      </c>
      <c r="C39" s="38"/>
      <c r="D39" s="43"/>
      <c r="E39" s="43"/>
      <c r="F39" s="43"/>
      <c r="G39" s="43"/>
      <c r="H39" s="43"/>
      <c r="I39" s="43">
        <f t="shared" si="0"/>
        <v>0</v>
      </c>
      <c r="J39" s="43">
        <f t="shared" si="1"/>
        <v>0</v>
      </c>
    </row>
    <row r="40" spans="1:10" ht="20.100000000000001" customHeight="1" x14ac:dyDescent="0.25">
      <c r="A40" s="47">
        <v>27</v>
      </c>
      <c r="B40" s="31" t="s">
        <v>26</v>
      </c>
      <c r="C40" s="38"/>
      <c r="D40" s="43"/>
      <c r="E40" s="43"/>
      <c r="F40" s="43"/>
      <c r="G40" s="43"/>
      <c r="H40" s="43"/>
      <c r="I40" s="43">
        <f t="shared" si="0"/>
        <v>0</v>
      </c>
      <c r="J40" s="43">
        <f t="shared" si="1"/>
        <v>0</v>
      </c>
    </row>
    <row r="41" spans="1:10" ht="20.100000000000001" customHeight="1" x14ac:dyDescent="0.25">
      <c r="A41" s="11"/>
      <c r="B41" s="12" t="s">
        <v>25</v>
      </c>
      <c r="C41" s="13">
        <f t="shared" ref="C41:J41" si="10">+C40+C39</f>
        <v>0</v>
      </c>
      <c r="D41" s="13">
        <f t="shared" si="10"/>
        <v>0</v>
      </c>
      <c r="E41" s="13">
        <f t="shared" si="10"/>
        <v>0</v>
      </c>
      <c r="F41" s="13">
        <f t="shared" si="10"/>
        <v>0</v>
      </c>
      <c r="G41" s="13">
        <f t="shared" si="10"/>
        <v>0</v>
      </c>
      <c r="H41" s="13">
        <f t="shared" si="10"/>
        <v>0</v>
      </c>
      <c r="I41" s="13">
        <f t="shared" si="10"/>
        <v>0</v>
      </c>
      <c r="J41" s="13">
        <f t="shared" si="10"/>
        <v>0</v>
      </c>
    </row>
    <row r="42" spans="1:10" ht="20.100000000000001" customHeight="1" x14ac:dyDescent="0.25">
      <c r="A42" s="47">
        <v>28</v>
      </c>
      <c r="B42" s="31" t="s">
        <v>27</v>
      </c>
      <c r="C42" s="38"/>
      <c r="D42" s="43"/>
      <c r="E42" s="43"/>
      <c r="F42" s="43"/>
      <c r="G42" s="43"/>
      <c r="H42" s="43"/>
      <c r="I42" s="43">
        <f t="shared" si="0"/>
        <v>0</v>
      </c>
      <c r="J42" s="43">
        <f t="shared" si="1"/>
        <v>0</v>
      </c>
    </row>
    <row r="43" spans="1:10" ht="34.5" customHeight="1" x14ac:dyDescent="0.25">
      <c r="A43" s="47">
        <v>29</v>
      </c>
      <c r="B43" s="31" t="s">
        <v>28</v>
      </c>
      <c r="C43" s="38"/>
      <c r="D43" s="43"/>
      <c r="E43" s="43"/>
      <c r="F43" s="43"/>
      <c r="G43" s="43"/>
      <c r="H43" s="43"/>
      <c r="I43" s="43">
        <f t="shared" si="0"/>
        <v>0</v>
      </c>
      <c r="J43" s="43">
        <f t="shared" si="1"/>
        <v>0</v>
      </c>
    </row>
    <row r="44" spans="1:10" ht="34.5" customHeight="1" x14ac:dyDescent="0.25">
      <c r="A44" s="47">
        <v>30</v>
      </c>
      <c r="B44" s="31" t="s">
        <v>29</v>
      </c>
      <c r="C44" s="38"/>
      <c r="D44" s="43"/>
      <c r="E44" s="43"/>
      <c r="F44" s="43"/>
      <c r="G44" s="43"/>
      <c r="H44" s="43"/>
      <c r="I44" s="43">
        <f t="shared" si="0"/>
        <v>0</v>
      </c>
      <c r="J44" s="43">
        <f t="shared" si="1"/>
        <v>0</v>
      </c>
    </row>
    <row r="45" spans="1:10" ht="20.100000000000001" customHeight="1" x14ac:dyDescent="0.25">
      <c r="A45" s="11"/>
      <c r="B45" s="12" t="s">
        <v>27</v>
      </c>
      <c r="C45" s="13">
        <f t="shared" ref="C45:J45" si="11">+C44+C43+C42</f>
        <v>0</v>
      </c>
      <c r="D45" s="13">
        <f t="shared" si="11"/>
        <v>0</v>
      </c>
      <c r="E45" s="13">
        <f t="shared" si="11"/>
        <v>0</v>
      </c>
      <c r="F45" s="13">
        <f t="shared" si="11"/>
        <v>0</v>
      </c>
      <c r="G45" s="13">
        <f t="shared" si="11"/>
        <v>0</v>
      </c>
      <c r="H45" s="13">
        <f t="shared" si="11"/>
        <v>0</v>
      </c>
      <c r="I45" s="13">
        <f t="shared" si="11"/>
        <v>0</v>
      </c>
      <c r="J45" s="13">
        <f t="shared" si="11"/>
        <v>0</v>
      </c>
    </row>
    <row r="46" spans="1:10" ht="20.100000000000001" customHeight="1" x14ac:dyDescent="0.25">
      <c r="A46" s="47">
        <v>31</v>
      </c>
      <c r="B46" s="31" t="s">
        <v>30</v>
      </c>
      <c r="C46" s="38"/>
      <c r="D46" s="43"/>
      <c r="E46" s="43"/>
      <c r="F46" s="43"/>
      <c r="G46" s="43">
        <v>85.84</v>
      </c>
      <c r="H46" s="43"/>
      <c r="I46" s="43">
        <f t="shared" si="0"/>
        <v>0</v>
      </c>
      <c r="J46" s="43">
        <f t="shared" si="1"/>
        <v>85.84</v>
      </c>
    </row>
    <row r="47" spans="1:10" ht="20.100000000000001" customHeight="1" x14ac:dyDescent="0.25">
      <c r="A47" s="47">
        <v>32</v>
      </c>
      <c r="B47" s="31" t="s">
        <v>31</v>
      </c>
      <c r="C47" s="38"/>
      <c r="D47" s="43"/>
      <c r="E47" s="43"/>
      <c r="F47" s="43"/>
      <c r="G47" s="43"/>
      <c r="H47" s="43"/>
      <c r="I47" s="43">
        <f t="shared" si="0"/>
        <v>0</v>
      </c>
      <c r="J47" s="43">
        <f t="shared" si="1"/>
        <v>0</v>
      </c>
    </row>
    <row r="48" spans="1:10" ht="20.100000000000001" customHeight="1" x14ac:dyDescent="0.25">
      <c r="A48" s="47">
        <v>33</v>
      </c>
      <c r="B48" s="31" t="s">
        <v>32</v>
      </c>
      <c r="C48" s="38"/>
      <c r="D48" s="43"/>
      <c r="E48" s="43"/>
      <c r="F48" s="43"/>
      <c r="G48" s="43"/>
      <c r="H48" s="43"/>
      <c r="I48" s="43">
        <f t="shared" si="0"/>
        <v>0</v>
      </c>
      <c r="J48" s="43">
        <f t="shared" si="1"/>
        <v>0</v>
      </c>
    </row>
    <row r="49" spans="1:10" ht="61.5" customHeight="1" x14ac:dyDescent="0.25">
      <c r="A49" s="47">
        <v>34</v>
      </c>
      <c r="B49" s="21" t="s">
        <v>33</v>
      </c>
      <c r="C49" s="38"/>
      <c r="D49" s="43"/>
      <c r="E49" s="43"/>
      <c r="F49" s="43"/>
      <c r="G49" s="43"/>
      <c r="H49" s="43"/>
      <c r="I49" s="43">
        <f t="shared" si="0"/>
        <v>0</v>
      </c>
      <c r="J49" s="43">
        <f t="shared" si="1"/>
        <v>0</v>
      </c>
    </row>
    <row r="50" spans="1:10" ht="20.100000000000001" customHeight="1" x14ac:dyDescent="0.25">
      <c r="A50" s="11"/>
      <c r="B50" s="12" t="s">
        <v>32</v>
      </c>
      <c r="C50" s="13">
        <f t="shared" ref="C50:J50" si="12">C49+C48</f>
        <v>0</v>
      </c>
      <c r="D50" s="13">
        <f t="shared" si="12"/>
        <v>0</v>
      </c>
      <c r="E50" s="13">
        <f t="shared" si="12"/>
        <v>0</v>
      </c>
      <c r="F50" s="13">
        <f t="shared" si="12"/>
        <v>0</v>
      </c>
      <c r="G50" s="13">
        <f t="shared" si="12"/>
        <v>0</v>
      </c>
      <c r="H50" s="13">
        <f t="shared" si="12"/>
        <v>0</v>
      </c>
      <c r="I50" s="13">
        <f t="shared" si="12"/>
        <v>0</v>
      </c>
      <c r="J50" s="13">
        <f t="shared" si="12"/>
        <v>0</v>
      </c>
    </row>
    <row r="51" spans="1:10" ht="20.100000000000001" customHeight="1" x14ac:dyDescent="0.25">
      <c r="A51" s="47">
        <v>35</v>
      </c>
      <c r="B51" s="31" t="s">
        <v>34</v>
      </c>
      <c r="C51" s="38"/>
      <c r="D51" s="43"/>
      <c r="E51" s="43"/>
      <c r="F51" s="43"/>
      <c r="G51" s="43">
        <v>71.319999999999993</v>
      </c>
      <c r="H51" s="43"/>
      <c r="I51" s="43">
        <f t="shared" si="0"/>
        <v>0</v>
      </c>
      <c r="J51" s="43">
        <f t="shared" si="1"/>
        <v>71.319999999999993</v>
      </c>
    </row>
    <row r="52" spans="1:10" ht="20.100000000000001" customHeight="1" x14ac:dyDescent="0.25">
      <c r="A52" s="47">
        <v>36</v>
      </c>
      <c r="B52" s="31" t="s">
        <v>35</v>
      </c>
      <c r="C52" s="38"/>
      <c r="D52" s="43"/>
      <c r="E52" s="43"/>
      <c r="F52" s="43"/>
      <c r="G52" s="43"/>
      <c r="H52" s="43"/>
      <c r="I52" s="43">
        <f t="shared" si="0"/>
        <v>0</v>
      </c>
      <c r="J52" s="43">
        <f t="shared" si="1"/>
        <v>0</v>
      </c>
    </row>
    <row r="53" spans="1:10" ht="20.100000000000001" customHeight="1" x14ac:dyDescent="0.25">
      <c r="A53" s="11"/>
      <c r="B53" s="12" t="s">
        <v>34</v>
      </c>
      <c r="C53" s="13">
        <f t="shared" ref="C53:J53" si="13">+C52+C51</f>
        <v>0</v>
      </c>
      <c r="D53" s="13">
        <f t="shared" si="13"/>
        <v>0</v>
      </c>
      <c r="E53" s="13">
        <f t="shared" si="13"/>
        <v>0</v>
      </c>
      <c r="F53" s="13">
        <f t="shared" si="13"/>
        <v>0</v>
      </c>
      <c r="G53" s="13">
        <f t="shared" si="13"/>
        <v>71.319999999999993</v>
      </c>
      <c r="H53" s="13">
        <f t="shared" si="13"/>
        <v>0</v>
      </c>
      <c r="I53" s="13">
        <f t="shared" si="13"/>
        <v>0</v>
      </c>
      <c r="J53" s="13">
        <f t="shared" si="13"/>
        <v>71.319999999999993</v>
      </c>
    </row>
    <row r="54" spans="1:10" ht="20.100000000000001" customHeight="1" x14ac:dyDescent="0.25">
      <c r="A54" s="47">
        <v>37</v>
      </c>
      <c r="B54" s="21" t="s">
        <v>36</v>
      </c>
      <c r="C54" s="38"/>
      <c r="D54" s="43"/>
      <c r="E54" s="43"/>
      <c r="F54" s="43"/>
      <c r="G54" s="43"/>
      <c r="H54" s="43"/>
      <c r="I54" s="43">
        <f t="shared" si="0"/>
        <v>0</v>
      </c>
      <c r="J54" s="43">
        <f t="shared" si="1"/>
        <v>0</v>
      </c>
    </row>
    <row r="55" spans="1:10" ht="44.25" customHeight="1" x14ac:dyDescent="0.25">
      <c r="A55" s="47">
        <v>38</v>
      </c>
      <c r="B55" s="21" t="s">
        <v>37</v>
      </c>
      <c r="C55" s="38"/>
      <c r="D55" s="43"/>
      <c r="E55" s="43"/>
      <c r="F55" s="43"/>
      <c r="G55" s="43"/>
      <c r="H55" s="43"/>
      <c r="I55" s="43">
        <f t="shared" si="0"/>
        <v>0</v>
      </c>
      <c r="J55" s="43">
        <f t="shared" si="1"/>
        <v>0</v>
      </c>
    </row>
    <row r="56" spans="1:10" ht="59.25" customHeight="1" x14ac:dyDescent="0.25">
      <c r="A56" s="47">
        <v>39</v>
      </c>
      <c r="B56" s="21" t="s">
        <v>38</v>
      </c>
      <c r="C56" s="38"/>
      <c r="D56" s="43"/>
      <c r="E56" s="43"/>
      <c r="F56" s="43"/>
      <c r="G56" s="43"/>
      <c r="H56" s="43"/>
      <c r="I56" s="43">
        <f t="shared" si="0"/>
        <v>0</v>
      </c>
      <c r="J56" s="43">
        <f t="shared" si="1"/>
        <v>0</v>
      </c>
    </row>
    <row r="57" spans="1:10" ht="20.100000000000001" customHeight="1" x14ac:dyDescent="0.25">
      <c r="A57" s="11"/>
      <c r="B57" s="12" t="s">
        <v>39</v>
      </c>
      <c r="C57" s="13">
        <f t="shared" ref="C57:J57" si="14">+C56+C55+C54</f>
        <v>0</v>
      </c>
      <c r="D57" s="13">
        <f t="shared" si="14"/>
        <v>0</v>
      </c>
      <c r="E57" s="13">
        <f t="shared" si="14"/>
        <v>0</v>
      </c>
      <c r="F57" s="13">
        <f t="shared" si="14"/>
        <v>0</v>
      </c>
      <c r="G57" s="13">
        <f t="shared" si="14"/>
        <v>0</v>
      </c>
      <c r="H57" s="13">
        <f t="shared" si="14"/>
        <v>0</v>
      </c>
      <c r="I57" s="13">
        <f t="shared" si="14"/>
        <v>0</v>
      </c>
      <c r="J57" s="13">
        <f t="shared" si="14"/>
        <v>0</v>
      </c>
    </row>
    <row r="58" spans="1:10" ht="20.100000000000001" customHeight="1" x14ac:dyDescent="0.25">
      <c r="A58" s="47">
        <v>40</v>
      </c>
      <c r="B58" s="31" t="s">
        <v>40</v>
      </c>
      <c r="C58" s="38"/>
      <c r="D58" s="43"/>
      <c r="E58" s="43"/>
      <c r="F58" s="43"/>
      <c r="G58" s="43"/>
      <c r="H58" s="43"/>
      <c r="I58" s="43">
        <f t="shared" si="0"/>
        <v>0</v>
      </c>
      <c r="J58" s="43">
        <f t="shared" si="1"/>
        <v>0</v>
      </c>
    </row>
    <row r="59" spans="1:10" ht="20.100000000000001" customHeight="1" x14ac:dyDescent="0.25">
      <c r="A59" s="47">
        <v>41</v>
      </c>
      <c r="B59" s="31" t="s">
        <v>41</v>
      </c>
      <c r="C59" s="38"/>
      <c r="D59" s="43"/>
      <c r="E59" s="43"/>
      <c r="F59" s="43"/>
      <c r="G59" s="43"/>
      <c r="H59" s="43"/>
      <c r="I59" s="43">
        <f t="shared" si="0"/>
        <v>0</v>
      </c>
      <c r="J59" s="43">
        <f t="shared" si="1"/>
        <v>0</v>
      </c>
    </row>
    <row r="60" spans="1:10" ht="20.100000000000001" customHeight="1" x14ac:dyDescent="0.25">
      <c r="A60" s="11"/>
      <c r="B60" s="12" t="s">
        <v>40</v>
      </c>
      <c r="C60" s="13">
        <f t="shared" ref="C60:J60" si="15">+C59+C58</f>
        <v>0</v>
      </c>
      <c r="D60" s="13">
        <f t="shared" si="15"/>
        <v>0</v>
      </c>
      <c r="E60" s="13">
        <f t="shared" si="15"/>
        <v>0</v>
      </c>
      <c r="F60" s="13">
        <f t="shared" si="15"/>
        <v>0</v>
      </c>
      <c r="G60" s="13">
        <f t="shared" si="15"/>
        <v>0</v>
      </c>
      <c r="H60" s="13">
        <f t="shared" si="15"/>
        <v>0</v>
      </c>
      <c r="I60" s="13">
        <f t="shared" si="15"/>
        <v>0</v>
      </c>
      <c r="J60" s="13">
        <f t="shared" si="15"/>
        <v>0</v>
      </c>
    </row>
    <row r="61" spans="1:10" ht="20.100000000000001" customHeight="1" x14ac:dyDescent="0.25">
      <c r="A61" s="47">
        <v>42</v>
      </c>
      <c r="B61" s="31" t="s">
        <v>42</v>
      </c>
      <c r="C61" s="38"/>
      <c r="D61" s="43"/>
      <c r="E61" s="43"/>
      <c r="F61" s="43"/>
      <c r="G61" s="43"/>
      <c r="H61" s="43"/>
      <c r="I61" s="43">
        <f t="shared" si="0"/>
        <v>0</v>
      </c>
      <c r="J61" s="43">
        <f t="shared" si="1"/>
        <v>0</v>
      </c>
    </row>
    <row r="62" spans="1:10" ht="20.100000000000001" customHeight="1" x14ac:dyDescent="0.25">
      <c r="A62" s="47">
        <v>43</v>
      </c>
      <c r="B62" s="21" t="s">
        <v>43</v>
      </c>
      <c r="C62" s="38"/>
      <c r="D62" s="43"/>
      <c r="E62" s="43"/>
      <c r="F62" s="43"/>
      <c r="G62" s="43"/>
      <c r="H62" s="43"/>
      <c r="I62" s="43">
        <f t="shared" si="0"/>
        <v>0</v>
      </c>
      <c r="J62" s="43">
        <f t="shared" si="1"/>
        <v>0</v>
      </c>
    </row>
    <row r="63" spans="1:10" ht="20.100000000000001" customHeight="1" x14ac:dyDescent="0.25">
      <c r="A63" s="47">
        <v>44</v>
      </c>
      <c r="B63" s="21" t="s">
        <v>236</v>
      </c>
      <c r="C63" s="38"/>
      <c r="D63" s="43"/>
      <c r="E63" s="43"/>
      <c r="F63" s="43"/>
      <c r="G63" s="43"/>
      <c r="H63" s="43"/>
      <c r="I63" s="43">
        <f t="shared" si="0"/>
        <v>0</v>
      </c>
      <c r="J63" s="43">
        <f t="shared" si="1"/>
        <v>0</v>
      </c>
    </row>
    <row r="64" spans="1:10" ht="34.5" customHeight="1" x14ac:dyDescent="0.25">
      <c r="A64" s="47">
        <v>45</v>
      </c>
      <c r="B64" s="21" t="s">
        <v>237</v>
      </c>
      <c r="C64" s="38"/>
      <c r="D64" s="43"/>
      <c r="E64" s="43"/>
      <c r="F64" s="43"/>
      <c r="G64" s="43"/>
      <c r="H64" s="43"/>
      <c r="I64" s="43">
        <f t="shared" si="0"/>
        <v>0</v>
      </c>
      <c r="J64" s="43">
        <f t="shared" si="1"/>
        <v>0</v>
      </c>
    </row>
    <row r="65" spans="1:10" ht="20.100000000000001" customHeight="1" x14ac:dyDescent="0.25">
      <c r="A65" s="11"/>
      <c r="B65" s="12" t="s">
        <v>42</v>
      </c>
      <c r="C65" s="13">
        <f t="shared" ref="C65:J65" si="16">+C64+C63+C62+C61</f>
        <v>0</v>
      </c>
      <c r="D65" s="13">
        <f t="shared" si="16"/>
        <v>0</v>
      </c>
      <c r="E65" s="13">
        <f t="shared" si="16"/>
        <v>0</v>
      </c>
      <c r="F65" s="13">
        <f t="shared" si="16"/>
        <v>0</v>
      </c>
      <c r="G65" s="13">
        <f t="shared" si="16"/>
        <v>0</v>
      </c>
      <c r="H65" s="13">
        <f t="shared" si="16"/>
        <v>0</v>
      </c>
      <c r="I65" s="13">
        <f t="shared" si="16"/>
        <v>0</v>
      </c>
      <c r="J65" s="13">
        <f t="shared" si="16"/>
        <v>0</v>
      </c>
    </row>
    <row r="66" spans="1:10" ht="20.100000000000001" customHeight="1" x14ac:dyDescent="0.25">
      <c r="A66" s="47">
        <v>46</v>
      </c>
      <c r="B66" s="31" t="s">
        <v>208</v>
      </c>
      <c r="C66" s="38"/>
      <c r="D66" s="43"/>
      <c r="E66" s="43"/>
      <c r="F66" s="43"/>
      <c r="G66" s="43"/>
      <c r="H66" s="43"/>
      <c r="I66" s="43">
        <f t="shared" si="0"/>
        <v>0</v>
      </c>
      <c r="J66" s="43">
        <f t="shared" si="1"/>
        <v>0</v>
      </c>
    </row>
    <row r="67" spans="1:10" ht="20.100000000000001" customHeight="1" x14ac:dyDescent="0.25">
      <c r="A67" s="47">
        <v>47</v>
      </c>
      <c r="B67" s="31" t="s">
        <v>45</v>
      </c>
      <c r="C67" s="38"/>
      <c r="D67" s="43"/>
      <c r="E67" s="43"/>
      <c r="F67" s="43"/>
      <c r="G67" s="43"/>
      <c r="H67" s="43"/>
      <c r="I67" s="43">
        <f t="shared" si="0"/>
        <v>0</v>
      </c>
      <c r="J67" s="43">
        <f t="shared" si="1"/>
        <v>0</v>
      </c>
    </row>
    <row r="68" spans="1:10" ht="20.100000000000001" customHeight="1" x14ac:dyDescent="0.25">
      <c r="A68" s="11"/>
      <c r="B68" s="12" t="s">
        <v>44</v>
      </c>
      <c r="C68" s="13">
        <f t="shared" ref="C68:J68" si="17">+C67+C66</f>
        <v>0</v>
      </c>
      <c r="D68" s="13">
        <f t="shared" si="17"/>
        <v>0</v>
      </c>
      <c r="E68" s="13">
        <f t="shared" si="17"/>
        <v>0</v>
      </c>
      <c r="F68" s="13">
        <f t="shared" si="17"/>
        <v>0</v>
      </c>
      <c r="G68" s="13">
        <f t="shared" si="17"/>
        <v>0</v>
      </c>
      <c r="H68" s="13">
        <f t="shared" si="17"/>
        <v>0</v>
      </c>
      <c r="I68" s="13">
        <f t="shared" si="17"/>
        <v>0</v>
      </c>
      <c r="J68" s="13">
        <f t="shared" si="17"/>
        <v>0</v>
      </c>
    </row>
    <row r="69" spans="1:10" ht="20.100000000000001" customHeight="1" x14ac:dyDescent="0.25">
      <c r="A69" s="47">
        <v>48</v>
      </c>
      <c r="B69" s="31" t="s">
        <v>46</v>
      </c>
      <c r="C69" s="38"/>
      <c r="D69" s="43"/>
      <c r="E69" s="43"/>
      <c r="F69" s="43"/>
      <c r="G69" s="43"/>
      <c r="H69" s="43"/>
      <c r="I69" s="43">
        <f t="shared" si="0"/>
        <v>0</v>
      </c>
      <c r="J69" s="43">
        <f t="shared" si="1"/>
        <v>0</v>
      </c>
    </row>
    <row r="70" spans="1:10" ht="42" customHeight="1" x14ac:dyDescent="0.25">
      <c r="A70" s="47">
        <v>49</v>
      </c>
      <c r="B70" s="31" t="s">
        <v>47</v>
      </c>
      <c r="C70" s="38"/>
      <c r="D70" s="43"/>
      <c r="E70" s="43"/>
      <c r="F70" s="43"/>
      <c r="G70" s="43"/>
      <c r="H70" s="43"/>
      <c r="I70" s="43">
        <f t="shared" si="0"/>
        <v>0</v>
      </c>
      <c r="J70" s="43">
        <f t="shared" si="1"/>
        <v>0</v>
      </c>
    </row>
    <row r="71" spans="1:10" ht="20.100000000000001" customHeight="1" x14ac:dyDescent="0.25">
      <c r="A71" s="11"/>
      <c r="B71" s="12" t="s">
        <v>46</v>
      </c>
      <c r="C71" s="13">
        <f t="shared" ref="C71:J71" si="18">+C70+C69</f>
        <v>0</v>
      </c>
      <c r="D71" s="13">
        <f t="shared" si="18"/>
        <v>0</v>
      </c>
      <c r="E71" s="13">
        <f t="shared" si="18"/>
        <v>0</v>
      </c>
      <c r="F71" s="13">
        <f t="shared" si="18"/>
        <v>0</v>
      </c>
      <c r="G71" s="13">
        <f t="shared" si="18"/>
        <v>0</v>
      </c>
      <c r="H71" s="13">
        <f t="shared" si="18"/>
        <v>0</v>
      </c>
      <c r="I71" s="13">
        <f t="shared" si="18"/>
        <v>0</v>
      </c>
      <c r="J71" s="13">
        <f t="shared" si="18"/>
        <v>0</v>
      </c>
    </row>
    <row r="72" spans="1:10" ht="20.100000000000001" customHeight="1" x14ac:dyDescent="0.25">
      <c r="A72" s="47">
        <v>50</v>
      </c>
      <c r="B72" s="31" t="s">
        <v>48</v>
      </c>
      <c r="C72" s="38"/>
      <c r="D72" s="43"/>
      <c r="E72" s="43"/>
      <c r="F72" s="43"/>
      <c r="G72" s="43"/>
      <c r="H72" s="43"/>
      <c r="I72" s="43">
        <f t="shared" ref="I72:I135" si="19">C72+D72+F72+H72</f>
        <v>0</v>
      </c>
      <c r="J72" s="43">
        <f t="shared" ref="J72:J135" si="20">E72+G72</f>
        <v>0</v>
      </c>
    </row>
    <row r="73" spans="1:10" ht="20.100000000000001" customHeight="1" x14ac:dyDescent="0.25">
      <c r="A73" s="47">
        <v>51</v>
      </c>
      <c r="B73" s="31" t="s">
        <v>49</v>
      </c>
      <c r="C73" s="38"/>
      <c r="D73" s="43"/>
      <c r="E73" s="43"/>
      <c r="F73" s="43"/>
      <c r="G73" s="43"/>
      <c r="H73" s="43"/>
      <c r="I73" s="43">
        <f t="shared" si="19"/>
        <v>0</v>
      </c>
      <c r="J73" s="43">
        <f t="shared" si="20"/>
        <v>0</v>
      </c>
    </row>
    <row r="74" spans="1:10" ht="20.100000000000001" customHeight="1" x14ac:dyDescent="0.25">
      <c r="A74" s="11"/>
      <c r="B74" s="12" t="s">
        <v>48</v>
      </c>
      <c r="C74" s="13">
        <f t="shared" ref="C74:J74" si="21">+C73+C72</f>
        <v>0</v>
      </c>
      <c r="D74" s="13">
        <f t="shared" si="21"/>
        <v>0</v>
      </c>
      <c r="E74" s="13">
        <f t="shared" si="21"/>
        <v>0</v>
      </c>
      <c r="F74" s="13">
        <f t="shared" si="21"/>
        <v>0</v>
      </c>
      <c r="G74" s="13">
        <f t="shared" si="21"/>
        <v>0</v>
      </c>
      <c r="H74" s="13">
        <f t="shared" si="21"/>
        <v>0</v>
      </c>
      <c r="I74" s="13">
        <f t="shared" si="21"/>
        <v>0</v>
      </c>
      <c r="J74" s="13">
        <f t="shared" si="21"/>
        <v>0</v>
      </c>
    </row>
    <row r="75" spans="1:10" ht="20.100000000000001" customHeight="1" x14ac:dyDescent="0.25">
      <c r="A75" s="47">
        <v>52</v>
      </c>
      <c r="B75" s="31" t="s">
        <v>50</v>
      </c>
      <c r="C75" s="38"/>
      <c r="D75" s="43"/>
      <c r="E75" s="43"/>
      <c r="F75" s="43"/>
      <c r="G75" s="43"/>
      <c r="H75" s="43"/>
      <c r="I75" s="43">
        <f t="shared" si="19"/>
        <v>0</v>
      </c>
      <c r="J75" s="43">
        <f t="shared" si="20"/>
        <v>0</v>
      </c>
    </row>
    <row r="76" spans="1:10" ht="43.5" customHeight="1" x14ac:dyDescent="0.25">
      <c r="A76" s="47">
        <v>53</v>
      </c>
      <c r="B76" s="21" t="s">
        <v>51</v>
      </c>
      <c r="C76" s="38"/>
      <c r="D76" s="43"/>
      <c r="E76" s="43"/>
      <c r="F76" s="43"/>
      <c r="G76" s="43"/>
      <c r="H76" s="43"/>
      <c r="I76" s="43">
        <f t="shared" si="19"/>
        <v>0</v>
      </c>
      <c r="J76" s="43">
        <f t="shared" si="20"/>
        <v>0</v>
      </c>
    </row>
    <row r="77" spans="1:10" ht="20.100000000000001" customHeight="1" x14ac:dyDescent="0.25">
      <c r="A77" s="47">
        <v>55</v>
      </c>
      <c r="B77" s="31" t="s">
        <v>52</v>
      </c>
      <c r="C77" s="38"/>
      <c r="D77" s="43"/>
      <c r="E77" s="43"/>
      <c r="F77" s="43"/>
      <c r="G77" s="43"/>
      <c r="H77" s="43"/>
      <c r="I77" s="43">
        <f t="shared" si="19"/>
        <v>0</v>
      </c>
      <c r="J77" s="43">
        <f t="shared" si="20"/>
        <v>0</v>
      </c>
    </row>
    <row r="78" spans="1:10" ht="20.100000000000001" customHeight="1" x14ac:dyDescent="0.25">
      <c r="A78" s="11"/>
      <c r="B78" s="12" t="s">
        <v>50</v>
      </c>
      <c r="C78" s="13">
        <f t="shared" ref="C78:J78" si="22">+C77+C76+C75</f>
        <v>0</v>
      </c>
      <c r="D78" s="13">
        <f t="shared" si="22"/>
        <v>0</v>
      </c>
      <c r="E78" s="13">
        <f t="shared" si="22"/>
        <v>0</v>
      </c>
      <c r="F78" s="13">
        <f t="shared" si="22"/>
        <v>0</v>
      </c>
      <c r="G78" s="13">
        <f t="shared" si="22"/>
        <v>0</v>
      </c>
      <c r="H78" s="13">
        <f t="shared" si="22"/>
        <v>0</v>
      </c>
      <c r="I78" s="13">
        <f t="shared" si="22"/>
        <v>0</v>
      </c>
      <c r="J78" s="13">
        <f t="shared" si="22"/>
        <v>0</v>
      </c>
    </row>
    <row r="79" spans="1:10" ht="20.100000000000001" customHeight="1" x14ac:dyDescent="0.25">
      <c r="A79" s="47">
        <v>56</v>
      </c>
      <c r="B79" s="31" t="s">
        <v>53</v>
      </c>
      <c r="C79" s="38"/>
      <c r="D79" s="43"/>
      <c r="E79" s="43"/>
      <c r="F79" s="43"/>
      <c r="G79" s="43"/>
      <c r="H79" s="43"/>
      <c r="I79" s="43">
        <f t="shared" si="19"/>
        <v>0</v>
      </c>
      <c r="J79" s="43">
        <f t="shared" si="20"/>
        <v>0</v>
      </c>
    </row>
    <row r="80" spans="1:10" ht="20.100000000000001" customHeight="1" x14ac:dyDescent="0.25">
      <c r="A80" s="47">
        <v>57</v>
      </c>
      <c r="B80" s="31" t="s">
        <v>54</v>
      </c>
      <c r="C80" s="38"/>
      <c r="D80" s="43"/>
      <c r="E80" s="43"/>
      <c r="F80" s="43"/>
      <c r="G80" s="43"/>
      <c r="H80" s="43"/>
      <c r="I80" s="43">
        <f t="shared" si="19"/>
        <v>0</v>
      </c>
      <c r="J80" s="43">
        <f t="shared" si="20"/>
        <v>0</v>
      </c>
    </row>
    <row r="81" spans="1:10" ht="20.100000000000001" customHeight="1" x14ac:dyDescent="0.25">
      <c r="A81" s="47">
        <v>58</v>
      </c>
      <c r="B81" s="31" t="s">
        <v>206</v>
      </c>
      <c r="C81" s="38"/>
      <c r="D81" s="43"/>
      <c r="E81" s="43"/>
      <c r="F81" s="43"/>
      <c r="G81" s="43"/>
      <c r="H81" s="43"/>
      <c r="I81" s="43">
        <f t="shared" si="19"/>
        <v>0</v>
      </c>
      <c r="J81" s="43">
        <f t="shared" si="20"/>
        <v>0</v>
      </c>
    </row>
    <row r="82" spans="1:10" ht="20.100000000000001" customHeight="1" x14ac:dyDescent="0.25">
      <c r="A82" s="11"/>
      <c r="B82" s="12" t="s">
        <v>53</v>
      </c>
      <c r="C82" s="13">
        <f t="shared" ref="C82:J82" si="23">+C81+C80+C79</f>
        <v>0</v>
      </c>
      <c r="D82" s="13">
        <f t="shared" si="23"/>
        <v>0</v>
      </c>
      <c r="E82" s="13">
        <f t="shared" si="23"/>
        <v>0</v>
      </c>
      <c r="F82" s="13">
        <f t="shared" si="23"/>
        <v>0</v>
      </c>
      <c r="G82" s="13">
        <f t="shared" si="23"/>
        <v>0</v>
      </c>
      <c r="H82" s="13">
        <f t="shared" si="23"/>
        <v>0</v>
      </c>
      <c r="I82" s="13">
        <f t="shared" si="23"/>
        <v>0</v>
      </c>
      <c r="J82" s="13">
        <f t="shared" si="23"/>
        <v>0</v>
      </c>
    </row>
    <row r="83" spans="1:10" ht="20.100000000000001" customHeight="1" x14ac:dyDescent="0.25">
      <c r="A83" s="47">
        <v>59</v>
      </c>
      <c r="B83" s="31" t="s">
        <v>55</v>
      </c>
      <c r="C83" s="38"/>
      <c r="D83" s="43"/>
      <c r="E83" s="43"/>
      <c r="F83" s="43"/>
      <c r="G83" s="43"/>
      <c r="H83" s="43"/>
      <c r="I83" s="43">
        <f t="shared" si="19"/>
        <v>0</v>
      </c>
      <c r="J83" s="43">
        <f t="shared" si="20"/>
        <v>0</v>
      </c>
    </row>
    <row r="84" spans="1:10" ht="20.100000000000001" customHeight="1" x14ac:dyDescent="0.25">
      <c r="A84" s="47">
        <v>60</v>
      </c>
      <c r="B84" s="31" t="s">
        <v>56</v>
      </c>
      <c r="C84" s="38"/>
      <c r="D84" s="43"/>
      <c r="E84" s="43"/>
      <c r="F84" s="43"/>
      <c r="G84" s="43"/>
      <c r="H84" s="43"/>
      <c r="I84" s="43">
        <f t="shared" si="19"/>
        <v>0</v>
      </c>
      <c r="J84" s="43">
        <f t="shared" si="20"/>
        <v>0</v>
      </c>
    </row>
    <row r="85" spans="1:10" ht="20.100000000000001" customHeight="1" x14ac:dyDescent="0.25">
      <c r="A85" s="11"/>
      <c r="B85" s="12" t="s">
        <v>55</v>
      </c>
      <c r="C85" s="13">
        <f t="shared" ref="C85:J85" si="24">+C84+C83</f>
        <v>0</v>
      </c>
      <c r="D85" s="13">
        <f t="shared" si="24"/>
        <v>0</v>
      </c>
      <c r="E85" s="13">
        <f t="shared" si="24"/>
        <v>0</v>
      </c>
      <c r="F85" s="13">
        <f t="shared" si="24"/>
        <v>0</v>
      </c>
      <c r="G85" s="13">
        <f t="shared" si="24"/>
        <v>0</v>
      </c>
      <c r="H85" s="13">
        <f t="shared" si="24"/>
        <v>0</v>
      </c>
      <c r="I85" s="13">
        <f t="shared" si="24"/>
        <v>0</v>
      </c>
      <c r="J85" s="13">
        <f t="shared" si="24"/>
        <v>0</v>
      </c>
    </row>
    <row r="86" spans="1:10" ht="20.100000000000001" customHeight="1" x14ac:dyDescent="0.25">
      <c r="A86" s="47">
        <v>61</v>
      </c>
      <c r="B86" s="31" t="s">
        <v>57</v>
      </c>
      <c r="C86" s="38"/>
      <c r="D86" s="43"/>
      <c r="E86" s="43"/>
      <c r="F86" s="43"/>
      <c r="G86" s="43"/>
      <c r="H86" s="43"/>
      <c r="I86" s="43">
        <f t="shared" si="19"/>
        <v>0</v>
      </c>
      <c r="J86" s="43">
        <f t="shared" si="20"/>
        <v>0</v>
      </c>
    </row>
    <row r="87" spans="1:10" ht="43.5" customHeight="1" x14ac:dyDescent="0.25">
      <c r="A87" s="47">
        <v>62</v>
      </c>
      <c r="B87" s="21" t="s">
        <v>58</v>
      </c>
      <c r="C87" s="38"/>
      <c r="D87" s="43"/>
      <c r="E87" s="43"/>
      <c r="F87" s="43"/>
      <c r="G87" s="43"/>
      <c r="H87" s="43"/>
      <c r="I87" s="43">
        <f t="shared" si="19"/>
        <v>0</v>
      </c>
      <c r="J87" s="43">
        <f t="shared" si="20"/>
        <v>0</v>
      </c>
    </row>
    <row r="88" spans="1:10" ht="20.100000000000001" customHeight="1" x14ac:dyDescent="0.25">
      <c r="A88" s="11"/>
      <c r="B88" s="12" t="s">
        <v>57</v>
      </c>
      <c r="C88" s="13">
        <f t="shared" ref="C88:J88" si="25">+C87+C86</f>
        <v>0</v>
      </c>
      <c r="D88" s="13">
        <f t="shared" si="25"/>
        <v>0</v>
      </c>
      <c r="E88" s="13">
        <f t="shared" si="25"/>
        <v>0</v>
      </c>
      <c r="F88" s="13">
        <f t="shared" si="25"/>
        <v>0</v>
      </c>
      <c r="G88" s="13">
        <f t="shared" si="25"/>
        <v>0</v>
      </c>
      <c r="H88" s="13">
        <f t="shared" si="25"/>
        <v>0</v>
      </c>
      <c r="I88" s="13">
        <f t="shared" si="25"/>
        <v>0</v>
      </c>
      <c r="J88" s="13">
        <f t="shared" si="25"/>
        <v>0</v>
      </c>
    </row>
    <row r="89" spans="1:10" ht="20.100000000000001" customHeight="1" x14ac:dyDescent="0.25">
      <c r="A89" s="47">
        <v>64</v>
      </c>
      <c r="B89" s="31" t="s">
        <v>59</v>
      </c>
      <c r="C89" s="38"/>
      <c r="D89" s="43"/>
      <c r="E89" s="43"/>
      <c r="F89" s="43"/>
      <c r="G89" s="43"/>
      <c r="H89" s="43"/>
      <c r="I89" s="43">
        <f t="shared" si="19"/>
        <v>0</v>
      </c>
      <c r="J89" s="43">
        <f t="shared" si="20"/>
        <v>0</v>
      </c>
    </row>
    <row r="90" spans="1:10" ht="20.100000000000001" customHeight="1" x14ac:dyDescent="0.25">
      <c r="A90" s="47">
        <v>65</v>
      </c>
      <c r="B90" s="31" t="s">
        <v>60</v>
      </c>
      <c r="C90" s="38"/>
      <c r="D90" s="43"/>
      <c r="E90" s="43"/>
      <c r="F90" s="43"/>
      <c r="G90" s="43"/>
      <c r="H90" s="43"/>
      <c r="I90" s="43">
        <f t="shared" si="19"/>
        <v>0</v>
      </c>
      <c r="J90" s="43">
        <f t="shared" si="20"/>
        <v>0</v>
      </c>
    </row>
    <row r="91" spans="1:10" ht="20.100000000000001" customHeight="1" x14ac:dyDescent="0.25">
      <c r="A91" s="22" t="s">
        <v>217</v>
      </c>
      <c r="B91" s="32" t="s">
        <v>61</v>
      </c>
      <c r="C91" s="23">
        <f t="shared" ref="C91:J91" si="26">+C90+C89+C88+C85+C82+C78+C74+C71+C68+C65+C60+C57+C53+C50+C46+C47+C45+C41+C38+C35+C31+C28+C27+C26+C17+C14+C11+C8</f>
        <v>1465.1399999999999</v>
      </c>
      <c r="D91" s="23">
        <f t="shared" si="26"/>
        <v>400</v>
      </c>
      <c r="E91" s="23">
        <f t="shared" si="26"/>
        <v>242</v>
      </c>
      <c r="F91" s="23">
        <f t="shared" si="26"/>
        <v>0</v>
      </c>
      <c r="G91" s="23">
        <f t="shared" si="26"/>
        <v>289.02999999999997</v>
      </c>
      <c r="H91" s="23">
        <f t="shared" si="26"/>
        <v>0</v>
      </c>
      <c r="I91" s="23">
        <f t="shared" si="26"/>
        <v>1865.1399999999999</v>
      </c>
      <c r="J91" s="23">
        <f t="shared" si="26"/>
        <v>531.03</v>
      </c>
    </row>
    <row r="92" spans="1:10" ht="20.100000000000001" customHeight="1" x14ac:dyDescent="0.25">
      <c r="A92" s="47">
        <v>1</v>
      </c>
      <c r="B92" s="8" t="s">
        <v>62</v>
      </c>
      <c r="C92" s="38"/>
      <c r="D92" s="43"/>
      <c r="E92" s="43"/>
      <c r="F92" s="43"/>
      <c r="G92" s="43"/>
      <c r="H92" s="43"/>
      <c r="I92" s="43">
        <f t="shared" si="19"/>
        <v>0</v>
      </c>
      <c r="J92" s="43">
        <f t="shared" si="20"/>
        <v>0</v>
      </c>
    </row>
    <row r="93" spans="1:10" ht="20.100000000000001" customHeight="1" x14ac:dyDescent="0.25">
      <c r="A93" s="47">
        <v>2</v>
      </c>
      <c r="B93" s="8" t="s">
        <v>63</v>
      </c>
      <c r="C93" s="38"/>
      <c r="D93" s="43"/>
      <c r="E93" s="43"/>
      <c r="F93" s="43"/>
      <c r="G93" s="43"/>
      <c r="H93" s="43"/>
      <c r="I93" s="43">
        <f t="shared" si="19"/>
        <v>0</v>
      </c>
      <c r="J93" s="43">
        <f t="shared" si="20"/>
        <v>0</v>
      </c>
    </row>
    <row r="94" spans="1:10" ht="20.100000000000001" customHeight="1" x14ac:dyDescent="0.25">
      <c r="A94" s="47">
        <v>3</v>
      </c>
      <c r="B94" s="8" t="s">
        <v>64</v>
      </c>
      <c r="C94" s="38"/>
      <c r="D94" s="43"/>
      <c r="E94" s="43"/>
      <c r="F94" s="43"/>
      <c r="G94" s="43"/>
      <c r="H94" s="43"/>
      <c r="I94" s="43">
        <f t="shared" si="19"/>
        <v>0</v>
      </c>
      <c r="J94" s="43">
        <f t="shared" si="20"/>
        <v>0</v>
      </c>
    </row>
    <row r="95" spans="1:10" ht="20.100000000000001" customHeight="1" x14ac:dyDescent="0.25">
      <c r="A95" s="11"/>
      <c r="B95" s="18" t="s">
        <v>63</v>
      </c>
      <c r="C95" s="13">
        <f t="shared" ref="C95:J95" si="27">+C94+C93</f>
        <v>0</v>
      </c>
      <c r="D95" s="13">
        <f t="shared" si="27"/>
        <v>0</v>
      </c>
      <c r="E95" s="13">
        <f t="shared" si="27"/>
        <v>0</v>
      </c>
      <c r="F95" s="13">
        <f t="shared" si="27"/>
        <v>0</v>
      </c>
      <c r="G95" s="13">
        <f t="shared" si="27"/>
        <v>0</v>
      </c>
      <c r="H95" s="13">
        <f t="shared" si="27"/>
        <v>0</v>
      </c>
      <c r="I95" s="13">
        <f t="shared" si="27"/>
        <v>0</v>
      </c>
      <c r="J95" s="13">
        <f t="shared" si="27"/>
        <v>0</v>
      </c>
    </row>
    <row r="96" spans="1:10" ht="20.100000000000001" customHeight="1" x14ac:dyDescent="0.25">
      <c r="A96" s="47">
        <v>4</v>
      </c>
      <c r="B96" s="8" t="s">
        <v>65</v>
      </c>
      <c r="C96" s="38"/>
      <c r="D96" s="43"/>
      <c r="E96" s="43"/>
      <c r="F96" s="43"/>
      <c r="G96" s="43">
        <v>16</v>
      </c>
      <c r="H96" s="43"/>
      <c r="I96" s="43">
        <f t="shared" si="19"/>
        <v>0</v>
      </c>
      <c r="J96" s="43">
        <f t="shared" si="20"/>
        <v>16</v>
      </c>
    </row>
    <row r="97" spans="1:10" ht="20.100000000000001" customHeight="1" x14ac:dyDescent="0.25">
      <c r="A97" s="47">
        <v>5</v>
      </c>
      <c r="B97" s="8" t="s">
        <v>66</v>
      </c>
      <c r="C97" s="38"/>
      <c r="D97" s="43"/>
      <c r="E97" s="43"/>
      <c r="F97" s="43"/>
      <c r="G97" s="43"/>
      <c r="H97" s="43"/>
      <c r="I97" s="43">
        <f t="shared" si="19"/>
        <v>0</v>
      </c>
      <c r="J97" s="43">
        <f t="shared" si="20"/>
        <v>0</v>
      </c>
    </row>
    <row r="98" spans="1:10" ht="20.100000000000001" customHeight="1" x14ac:dyDescent="0.25">
      <c r="A98" s="47">
        <v>6</v>
      </c>
      <c r="B98" s="8" t="s">
        <v>67</v>
      </c>
      <c r="C98" s="38"/>
      <c r="D98" s="43"/>
      <c r="E98" s="43"/>
      <c r="F98" s="43"/>
      <c r="G98" s="43"/>
      <c r="H98" s="43"/>
      <c r="I98" s="43">
        <f t="shared" si="19"/>
        <v>0</v>
      </c>
      <c r="J98" s="43">
        <f t="shared" si="20"/>
        <v>0</v>
      </c>
    </row>
    <row r="99" spans="1:10" ht="20.100000000000001" customHeight="1" x14ac:dyDescent="0.25">
      <c r="A99" s="47">
        <v>7</v>
      </c>
      <c r="B99" s="8" t="s">
        <v>68</v>
      </c>
      <c r="C99" s="38"/>
      <c r="D99" s="43"/>
      <c r="E99" s="43"/>
      <c r="F99" s="43"/>
      <c r="G99" s="43"/>
      <c r="H99" s="43"/>
      <c r="I99" s="43">
        <f t="shared" si="19"/>
        <v>0</v>
      </c>
      <c r="J99" s="43">
        <f t="shared" si="20"/>
        <v>0</v>
      </c>
    </row>
    <row r="100" spans="1:10" ht="20.100000000000001" customHeight="1" x14ac:dyDescent="0.25">
      <c r="A100" s="11"/>
      <c r="B100" s="18" t="s">
        <v>67</v>
      </c>
      <c r="C100" s="13">
        <f t="shared" ref="C100:J100" si="28">+C99+C98</f>
        <v>0</v>
      </c>
      <c r="D100" s="13">
        <f t="shared" si="28"/>
        <v>0</v>
      </c>
      <c r="E100" s="13">
        <f t="shared" si="28"/>
        <v>0</v>
      </c>
      <c r="F100" s="13">
        <f t="shared" si="28"/>
        <v>0</v>
      </c>
      <c r="G100" s="13">
        <f t="shared" si="28"/>
        <v>0</v>
      </c>
      <c r="H100" s="13">
        <f t="shared" si="28"/>
        <v>0</v>
      </c>
      <c r="I100" s="13">
        <f t="shared" si="28"/>
        <v>0</v>
      </c>
      <c r="J100" s="13">
        <f t="shared" si="28"/>
        <v>0</v>
      </c>
    </row>
    <row r="101" spans="1:10" ht="20.100000000000001" customHeight="1" x14ac:dyDescent="0.25">
      <c r="A101" s="47">
        <v>8</v>
      </c>
      <c r="B101" s="8" t="s">
        <v>69</v>
      </c>
      <c r="C101" s="38"/>
      <c r="D101" s="43"/>
      <c r="E101" s="43"/>
      <c r="F101" s="43"/>
      <c r="G101" s="43"/>
      <c r="H101" s="43"/>
      <c r="I101" s="43">
        <f t="shared" si="19"/>
        <v>0</v>
      </c>
      <c r="J101" s="43">
        <f t="shared" si="20"/>
        <v>0</v>
      </c>
    </row>
    <row r="102" spans="1:10" ht="20.100000000000001" customHeight="1" x14ac:dyDescent="0.25">
      <c r="A102" s="47">
        <v>9</v>
      </c>
      <c r="B102" s="8" t="s">
        <v>70</v>
      </c>
      <c r="C102" s="38"/>
      <c r="D102" s="43"/>
      <c r="E102" s="43"/>
      <c r="F102" s="43"/>
      <c r="G102" s="43"/>
      <c r="H102" s="43"/>
      <c r="I102" s="43">
        <f t="shared" si="19"/>
        <v>0</v>
      </c>
      <c r="J102" s="43">
        <f t="shared" si="20"/>
        <v>0</v>
      </c>
    </row>
    <row r="103" spans="1:10" ht="20.100000000000001" customHeight="1" x14ac:dyDescent="0.25">
      <c r="A103" s="11"/>
      <c r="B103" s="18" t="s">
        <v>69</v>
      </c>
      <c r="C103" s="13">
        <f t="shared" ref="C103:J103" si="29">+C102+C101</f>
        <v>0</v>
      </c>
      <c r="D103" s="13">
        <f t="shared" si="29"/>
        <v>0</v>
      </c>
      <c r="E103" s="13">
        <f t="shared" si="29"/>
        <v>0</v>
      </c>
      <c r="F103" s="13">
        <f t="shared" si="29"/>
        <v>0</v>
      </c>
      <c r="G103" s="13">
        <f t="shared" si="29"/>
        <v>0</v>
      </c>
      <c r="H103" s="13">
        <f t="shared" si="29"/>
        <v>0</v>
      </c>
      <c r="I103" s="13">
        <f t="shared" si="29"/>
        <v>0</v>
      </c>
      <c r="J103" s="13">
        <f t="shared" si="29"/>
        <v>0</v>
      </c>
    </row>
    <row r="104" spans="1:10" ht="20.100000000000001" customHeight="1" x14ac:dyDescent="0.25">
      <c r="A104" s="47">
        <v>10</v>
      </c>
      <c r="B104" s="8" t="s">
        <v>71</v>
      </c>
      <c r="C104" s="38"/>
      <c r="D104" s="43"/>
      <c r="E104" s="43"/>
      <c r="F104" s="43"/>
      <c r="G104" s="43"/>
      <c r="H104" s="43"/>
      <c r="I104" s="43">
        <f t="shared" si="19"/>
        <v>0</v>
      </c>
      <c r="J104" s="43">
        <f t="shared" si="20"/>
        <v>0</v>
      </c>
    </row>
    <row r="105" spans="1:10" ht="50.25" customHeight="1" x14ac:dyDescent="0.25">
      <c r="A105" s="47">
        <v>11</v>
      </c>
      <c r="B105" s="8" t="s">
        <v>72</v>
      </c>
      <c r="C105" s="38"/>
      <c r="D105" s="43"/>
      <c r="E105" s="43"/>
      <c r="F105" s="43"/>
      <c r="G105" s="43"/>
      <c r="H105" s="43"/>
      <c r="I105" s="43">
        <f t="shared" si="19"/>
        <v>0</v>
      </c>
      <c r="J105" s="43">
        <f t="shared" si="20"/>
        <v>0</v>
      </c>
    </row>
    <row r="106" spans="1:10" ht="20.100000000000001" customHeight="1" x14ac:dyDescent="0.25">
      <c r="A106" s="11"/>
      <c r="B106" s="18" t="s">
        <v>71</v>
      </c>
      <c r="C106" s="13">
        <f t="shared" ref="C106:J106" si="30">+C105+C104</f>
        <v>0</v>
      </c>
      <c r="D106" s="13">
        <f t="shared" si="30"/>
        <v>0</v>
      </c>
      <c r="E106" s="13">
        <f t="shared" si="30"/>
        <v>0</v>
      </c>
      <c r="F106" s="13">
        <f t="shared" si="30"/>
        <v>0</v>
      </c>
      <c r="G106" s="13">
        <f t="shared" si="30"/>
        <v>0</v>
      </c>
      <c r="H106" s="13">
        <f t="shared" si="30"/>
        <v>0</v>
      </c>
      <c r="I106" s="13">
        <f t="shared" si="30"/>
        <v>0</v>
      </c>
      <c r="J106" s="13">
        <f t="shared" si="30"/>
        <v>0</v>
      </c>
    </row>
    <row r="107" spans="1:10" ht="20.100000000000001" customHeight="1" x14ac:dyDescent="0.25">
      <c r="A107" s="47">
        <v>12</v>
      </c>
      <c r="B107" s="8" t="s">
        <v>73</v>
      </c>
      <c r="C107" s="38"/>
      <c r="D107" s="43"/>
      <c r="E107" s="43"/>
      <c r="F107" s="43"/>
      <c r="G107" s="43"/>
      <c r="H107" s="43"/>
      <c r="I107" s="43">
        <f t="shared" si="19"/>
        <v>0</v>
      </c>
      <c r="J107" s="43">
        <f t="shared" si="20"/>
        <v>0</v>
      </c>
    </row>
    <row r="108" spans="1:10" ht="20.100000000000001" customHeight="1" x14ac:dyDescent="0.25">
      <c r="A108" s="47">
        <v>13</v>
      </c>
      <c r="B108" s="8" t="s">
        <v>74</v>
      </c>
      <c r="C108" s="38"/>
      <c r="D108" s="43"/>
      <c r="E108" s="43"/>
      <c r="F108" s="43"/>
      <c r="G108" s="43"/>
      <c r="H108" s="43"/>
      <c r="I108" s="43">
        <f t="shared" si="19"/>
        <v>0</v>
      </c>
      <c r="J108" s="43">
        <f t="shared" si="20"/>
        <v>0</v>
      </c>
    </row>
    <row r="109" spans="1:10" ht="20.100000000000001" customHeight="1" x14ac:dyDescent="0.25">
      <c r="A109" s="11"/>
      <c r="B109" s="18" t="s">
        <v>73</v>
      </c>
      <c r="C109" s="13">
        <f t="shared" ref="C109:J109" si="31">+C108+C107</f>
        <v>0</v>
      </c>
      <c r="D109" s="13">
        <f t="shared" si="31"/>
        <v>0</v>
      </c>
      <c r="E109" s="13">
        <f t="shared" si="31"/>
        <v>0</v>
      </c>
      <c r="F109" s="13">
        <f t="shared" si="31"/>
        <v>0</v>
      </c>
      <c r="G109" s="13">
        <f t="shared" si="31"/>
        <v>0</v>
      </c>
      <c r="H109" s="13">
        <f t="shared" si="31"/>
        <v>0</v>
      </c>
      <c r="I109" s="13">
        <f t="shared" si="31"/>
        <v>0</v>
      </c>
      <c r="J109" s="13">
        <f t="shared" si="31"/>
        <v>0</v>
      </c>
    </row>
    <row r="110" spans="1:10" ht="20.100000000000001" customHeight="1" x14ac:dyDescent="0.25">
      <c r="A110" s="47">
        <v>14</v>
      </c>
      <c r="B110" s="8" t="s">
        <v>75</v>
      </c>
      <c r="C110" s="38"/>
      <c r="D110" s="43"/>
      <c r="E110" s="43"/>
      <c r="F110" s="43"/>
      <c r="G110" s="43"/>
      <c r="H110" s="43"/>
      <c r="I110" s="43">
        <f t="shared" si="19"/>
        <v>0</v>
      </c>
      <c r="J110" s="43">
        <f t="shared" si="20"/>
        <v>0</v>
      </c>
    </row>
    <row r="111" spans="1:10" ht="20.100000000000001" customHeight="1" x14ac:dyDescent="0.25">
      <c r="A111" s="47">
        <v>15</v>
      </c>
      <c r="B111" s="8" t="s">
        <v>76</v>
      </c>
      <c r="C111" s="38"/>
      <c r="D111" s="43"/>
      <c r="E111" s="43"/>
      <c r="F111" s="43"/>
      <c r="G111" s="43"/>
      <c r="H111" s="43"/>
      <c r="I111" s="43">
        <f t="shared" si="19"/>
        <v>0</v>
      </c>
      <c r="J111" s="43">
        <f t="shared" si="20"/>
        <v>0</v>
      </c>
    </row>
    <row r="112" spans="1:10" ht="20.100000000000001" customHeight="1" x14ac:dyDescent="0.25">
      <c r="A112" s="11"/>
      <c r="B112" s="18" t="s">
        <v>75</v>
      </c>
      <c r="C112" s="13">
        <f t="shared" ref="C112:J112" si="32">+C111+C110</f>
        <v>0</v>
      </c>
      <c r="D112" s="13">
        <f t="shared" si="32"/>
        <v>0</v>
      </c>
      <c r="E112" s="13">
        <f t="shared" si="32"/>
        <v>0</v>
      </c>
      <c r="F112" s="13">
        <f t="shared" si="32"/>
        <v>0</v>
      </c>
      <c r="G112" s="13">
        <f t="shared" si="32"/>
        <v>0</v>
      </c>
      <c r="H112" s="13">
        <f t="shared" si="32"/>
        <v>0</v>
      </c>
      <c r="I112" s="13">
        <f t="shared" si="32"/>
        <v>0</v>
      </c>
      <c r="J112" s="13">
        <f t="shared" si="32"/>
        <v>0</v>
      </c>
    </row>
    <row r="113" spans="1:10" ht="20.100000000000001" customHeight="1" x14ac:dyDescent="0.25">
      <c r="A113" s="47">
        <v>16</v>
      </c>
      <c r="B113" s="8" t="s">
        <v>77</v>
      </c>
      <c r="C113" s="38"/>
      <c r="D113" s="43"/>
      <c r="E113" s="43"/>
      <c r="F113" s="43"/>
      <c r="G113" s="43"/>
      <c r="H113" s="43"/>
      <c r="I113" s="43">
        <f t="shared" si="19"/>
        <v>0</v>
      </c>
      <c r="J113" s="43">
        <f t="shared" si="20"/>
        <v>0</v>
      </c>
    </row>
    <row r="114" spans="1:10" ht="20.100000000000001" customHeight="1" x14ac:dyDescent="0.25">
      <c r="A114" s="47">
        <v>17</v>
      </c>
      <c r="B114" s="8" t="s">
        <v>78</v>
      </c>
      <c r="C114" s="38"/>
      <c r="D114" s="43"/>
      <c r="E114" s="43"/>
      <c r="F114" s="43"/>
      <c r="G114" s="43"/>
      <c r="H114" s="43"/>
      <c r="I114" s="43">
        <f t="shared" si="19"/>
        <v>0</v>
      </c>
      <c r="J114" s="43">
        <f t="shared" si="20"/>
        <v>0</v>
      </c>
    </row>
    <row r="115" spans="1:10" ht="20.100000000000001" customHeight="1" x14ac:dyDescent="0.25">
      <c r="A115" s="11"/>
      <c r="B115" s="18" t="s">
        <v>77</v>
      </c>
      <c r="C115" s="13">
        <f t="shared" ref="C115:J115" si="33">+C114+C113</f>
        <v>0</v>
      </c>
      <c r="D115" s="13">
        <f t="shared" si="33"/>
        <v>0</v>
      </c>
      <c r="E115" s="13">
        <f t="shared" si="33"/>
        <v>0</v>
      </c>
      <c r="F115" s="13">
        <f t="shared" si="33"/>
        <v>0</v>
      </c>
      <c r="G115" s="13">
        <f t="shared" si="33"/>
        <v>0</v>
      </c>
      <c r="H115" s="13">
        <f t="shared" si="33"/>
        <v>0</v>
      </c>
      <c r="I115" s="13">
        <f t="shared" si="33"/>
        <v>0</v>
      </c>
      <c r="J115" s="13">
        <f t="shared" si="33"/>
        <v>0</v>
      </c>
    </row>
    <row r="116" spans="1:10" ht="20.100000000000001" customHeight="1" x14ac:dyDescent="0.25">
      <c r="A116" s="47">
        <v>18</v>
      </c>
      <c r="B116" s="8" t="s">
        <v>79</v>
      </c>
      <c r="C116" s="38"/>
      <c r="D116" s="43"/>
      <c r="E116" s="43"/>
      <c r="F116" s="43"/>
      <c r="G116" s="43"/>
      <c r="H116" s="43"/>
      <c r="I116" s="43">
        <f t="shared" si="19"/>
        <v>0</v>
      </c>
      <c r="J116" s="43">
        <f t="shared" si="20"/>
        <v>0</v>
      </c>
    </row>
    <row r="117" spans="1:10" ht="20.100000000000001" customHeight="1" x14ac:dyDescent="0.25">
      <c r="A117" s="47">
        <v>19</v>
      </c>
      <c r="B117" s="8" t="s">
        <v>80</v>
      </c>
      <c r="C117" s="38"/>
      <c r="D117" s="43"/>
      <c r="E117" s="43"/>
      <c r="F117" s="43"/>
      <c r="G117" s="43"/>
      <c r="H117" s="43"/>
      <c r="I117" s="43">
        <f t="shared" si="19"/>
        <v>0</v>
      </c>
      <c r="J117" s="43">
        <f t="shared" si="20"/>
        <v>0</v>
      </c>
    </row>
    <row r="118" spans="1:10" ht="51" customHeight="1" x14ac:dyDescent="0.25">
      <c r="A118" s="47">
        <v>20</v>
      </c>
      <c r="B118" s="8" t="s">
        <v>81</v>
      </c>
      <c r="C118" s="38"/>
      <c r="D118" s="43"/>
      <c r="E118" s="43"/>
      <c r="F118" s="43"/>
      <c r="G118" s="43"/>
      <c r="H118" s="43"/>
      <c r="I118" s="43">
        <f t="shared" si="19"/>
        <v>0</v>
      </c>
      <c r="J118" s="43">
        <f t="shared" si="20"/>
        <v>0</v>
      </c>
    </row>
    <row r="119" spans="1:10" ht="20.100000000000001" customHeight="1" x14ac:dyDescent="0.25">
      <c r="A119" s="11"/>
      <c r="B119" s="18" t="s">
        <v>80</v>
      </c>
      <c r="C119" s="13">
        <f t="shared" ref="C119:J119" si="34">+C118+C117</f>
        <v>0</v>
      </c>
      <c r="D119" s="13">
        <f t="shared" si="34"/>
        <v>0</v>
      </c>
      <c r="E119" s="13">
        <f t="shared" si="34"/>
        <v>0</v>
      </c>
      <c r="F119" s="13">
        <f t="shared" si="34"/>
        <v>0</v>
      </c>
      <c r="G119" s="13">
        <f t="shared" si="34"/>
        <v>0</v>
      </c>
      <c r="H119" s="13">
        <f t="shared" si="34"/>
        <v>0</v>
      </c>
      <c r="I119" s="13">
        <f t="shared" si="34"/>
        <v>0</v>
      </c>
      <c r="J119" s="13">
        <f t="shared" si="34"/>
        <v>0</v>
      </c>
    </row>
    <row r="120" spans="1:10" ht="20.100000000000001" customHeight="1" x14ac:dyDescent="0.25">
      <c r="A120" s="47">
        <v>21</v>
      </c>
      <c r="B120" s="8" t="s">
        <v>82</v>
      </c>
      <c r="C120" s="38"/>
      <c r="D120" s="43"/>
      <c r="E120" s="43"/>
      <c r="F120" s="43"/>
      <c r="G120" s="43"/>
      <c r="H120" s="43"/>
      <c r="I120" s="43">
        <f t="shared" si="19"/>
        <v>0</v>
      </c>
      <c r="J120" s="43">
        <f t="shared" si="20"/>
        <v>0</v>
      </c>
    </row>
    <row r="121" spans="1:10" ht="20.100000000000001" customHeight="1" x14ac:dyDescent="0.25">
      <c r="A121" s="47">
        <v>22</v>
      </c>
      <c r="B121" s="8" t="s">
        <v>83</v>
      </c>
      <c r="C121" s="38"/>
      <c r="D121" s="43"/>
      <c r="E121" s="43"/>
      <c r="F121" s="43"/>
      <c r="G121" s="43"/>
      <c r="H121" s="43"/>
      <c r="I121" s="43">
        <f t="shared" si="19"/>
        <v>0</v>
      </c>
      <c r="J121" s="43">
        <f t="shared" si="20"/>
        <v>0</v>
      </c>
    </row>
    <row r="122" spans="1:10" ht="20.100000000000001" customHeight="1" x14ac:dyDescent="0.25">
      <c r="A122" s="47">
        <v>23</v>
      </c>
      <c r="B122" s="8" t="s">
        <v>84</v>
      </c>
      <c r="C122" s="38"/>
      <c r="D122" s="43"/>
      <c r="E122" s="43"/>
      <c r="F122" s="43"/>
      <c r="G122" s="43"/>
      <c r="H122" s="43"/>
      <c r="I122" s="43">
        <f t="shared" si="19"/>
        <v>0</v>
      </c>
      <c r="J122" s="43">
        <f t="shared" si="20"/>
        <v>0</v>
      </c>
    </row>
    <row r="123" spans="1:10" ht="20.100000000000001" customHeight="1" x14ac:dyDescent="0.25">
      <c r="A123" s="47">
        <v>24</v>
      </c>
      <c r="B123" s="8" t="s">
        <v>85</v>
      </c>
      <c r="C123" s="38"/>
      <c r="D123" s="43"/>
      <c r="E123" s="43"/>
      <c r="F123" s="43"/>
      <c r="G123" s="43"/>
      <c r="H123" s="43"/>
      <c r="I123" s="43">
        <f t="shared" si="19"/>
        <v>0</v>
      </c>
      <c r="J123" s="43">
        <f t="shared" si="20"/>
        <v>0</v>
      </c>
    </row>
    <row r="124" spans="1:10" ht="20.100000000000001" customHeight="1" x14ac:dyDescent="0.25">
      <c r="A124" s="11"/>
      <c r="B124" s="18" t="s">
        <v>84</v>
      </c>
      <c r="C124" s="13">
        <f t="shared" ref="C124:J124" si="35">+C123+C122</f>
        <v>0</v>
      </c>
      <c r="D124" s="13">
        <f t="shared" si="35"/>
        <v>0</v>
      </c>
      <c r="E124" s="13">
        <f t="shared" si="35"/>
        <v>0</v>
      </c>
      <c r="F124" s="13">
        <f t="shared" si="35"/>
        <v>0</v>
      </c>
      <c r="G124" s="13">
        <f t="shared" si="35"/>
        <v>0</v>
      </c>
      <c r="H124" s="13">
        <f t="shared" si="35"/>
        <v>0</v>
      </c>
      <c r="I124" s="13">
        <f t="shared" si="35"/>
        <v>0</v>
      </c>
      <c r="J124" s="13">
        <f t="shared" si="35"/>
        <v>0</v>
      </c>
    </row>
    <row r="125" spans="1:10" ht="20.100000000000001" customHeight="1" x14ac:dyDescent="0.25">
      <c r="A125" s="47">
        <v>25</v>
      </c>
      <c r="B125" s="8" t="s">
        <v>86</v>
      </c>
      <c r="C125" s="38"/>
      <c r="D125" s="43"/>
      <c r="E125" s="43"/>
      <c r="F125" s="43"/>
      <c r="G125" s="43"/>
      <c r="H125" s="43"/>
      <c r="I125" s="43">
        <f t="shared" si="19"/>
        <v>0</v>
      </c>
      <c r="J125" s="43">
        <f t="shared" si="20"/>
        <v>0</v>
      </c>
    </row>
    <row r="126" spans="1:10" ht="20.100000000000001" customHeight="1" x14ac:dyDescent="0.25">
      <c r="A126" s="47">
        <v>26</v>
      </c>
      <c r="B126" s="8" t="s">
        <v>87</v>
      </c>
      <c r="C126" s="38"/>
      <c r="D126" s="43"/>
      <c r="E126" s="43"/>
      <c r="F126" s="43"/>
      <c r="G126" s="43"/>
      <c r="H126" s="43"/>
      <c r="I126" s="43">
        <f t="shared" si="19"/>
        <v>0</v>
      </c>
      <c r="J126" s="43">
        <f t="shared" si="20"/>
        <v>0</v>
      </c>
    </row>
    <row r="127" spans="1:10" ht="20.100000000000001" customHeight="1" x14ac:dyDescent="0.25">
      <c r="A127" s="11"/>
      <c r="B127" s="18" t="s">
        <v>86</v>
      </c>
      <c r="C127" s="13">
        <f t="shared" ref="C127:J127" si="36">+C126+C125</f>
        <v>0</v>
      </c>
      <c r="D127" s="13">
        <f t="shared" si="36"/>
        <v>0</v>
      </c>
      <c r="E127" s="13">
        <f t="shared" si="36"/>
        <v>0</v>
      </c>
      <c r="F127" s="13">
        <f t="shared" si="36"/>
        <v>0</v>
      </c>
      <c r="G127" s="13">
        <f t="shared" si="36"/>
        <v>0</v>
      </c>
      <c r="H127" s="13">
        <f t="shared" si="36"/>
        <v>0</v>
      </c>
      <c r="I127" s="13">
        <f t="shared" si="36"/>
        <v>0</v>
      </c>
      <c r="J127" s="13">
        <f t="shared" si="36"/>
        <v>0</v>
      </c>
    </row>
    <row r="128" spans="1:10" ht="20.100000000000001" customHeight="1" x14ac:dyDescent="0.25">
      <c r="A128" s="47">
        <v>27</v>
      </c>
      <c r="B128" s="8" t="s">
        <v>88</v>
      </c>
      <c r="C128" s="38"/>
      <c r="D128" s="43"/>
      <c r="E128" s="43"/>
      <c r="F128" s="43"/>
      <c r="G128" s="43"/>
      <c r="H128" s="43"/>
      <c r="I128" s="43">
        <f t="shared" si="19"/>
        <v>0</v>
      </c>
      <c r="J128" s="43">
        <f t="shared" si="20"/>
        <v>0</v>
      </c>
    </row>
    <row r="129" spans="1:10" ht="20.100000000000001" customHeight="1" x14ac:dyDescent="0.25">
      <c r="A129" s="47">
        <v>28</v>
      </c>
      <c r="B129" s="8" t="s">
        <v>89</v>
      </c>
      <c r="C129" s="38"/>
      <c r="D129" s="43"/>
      <c r="E129" s="43"/>
      <c r="F129" s="43"/>
      <c r="G129" s="43"/>
      <c r="H129" s="43"/>
      <c r="I129" s="43">
        <f t="shared" si="19"/>
        <v>0</v>
      </c>
      <c r="J129" s="43">
        <f t="shared" si="20"/>
        <v>0</v>
      </c>
    </row>
    <row r="130" spans="1:10" ht="20.100000000000001" customHeight="1" x14ac:dyDescent="0.25">
      <c r="A130" s="47">
        <v>29</v>
      </c>
      <c r="B130" s="8" t="s">
        <v>90</v>
      </c>
      <c r="C130" s="38"/>
      <c r="D130" s="43"/>
      <c r="E130" s="43"/>
      <c r="F130" s="43"/>
      <c r="G130" s="43"/>
      <c r="H130" s="43"/>
      <c r="I130" s="43">
        <f t="shared" si="19"/>
        <v>0</v>
      </c>
      <c r="J130" s="43">
        <f t="shared" si="20"/>
        <v>0</v>
      </c>
    </row>
    <row r="131" spans="1:10" ht="20.100000000000001" customHeight="1" x14ac:dyDescent="0.25">
      <c r="A131" s="47">
        <v>30</v>
      </c>
      <c r="B131" s="8" t="s">
        <v>91</v>
      </c>
      <c r="C131" s="38"/>
      <c r="D131" s="43"/>
      <c r="E131" s="43"/>
      <c r="F131" s="43"/>
      <c r="G131" s="43"/>
      <c r="H131" s="43"/>
      <c r="I131" s="43">
        <f t="shared" si="19"/>
        <v>0</v>
      </c>
      <c r="J131" s="43">
        <f t="shared" si="20"/>
        <v>0</v>
      </c>
    </row>
    <row r="132" spans="1:10" ht="20.100000000000001" customHeight="1" x14ac:dyDescent="0.25">
      <c r="A132" s="47">
        <v>31</v>
      </c>
      <c r="B132" s="8" t="s">
        <v>92</v>
      </c>
      <c r="C132" s="38"/>
      <c r="D132" s="43"/>
      <c r="E132" s="43"/>
      <c r="F132" s="43"/>
      <c r="G132" s="43"/>
      <c r="H132" s="43"/>
      <c r="I132" s="43">
        <f t="shared" si="19"/>
        <v>0</v>
      </c>
      <c r="J132" s="43">
        <f t="shared" si="20"/>
        <v>0</v>
      </c>
    </row>
    <row r="133" spans="1:10" ht="20.100000000000001" customHeight="1" x14ac:dyDescent="0.25">
      <c r="A133" s="47">
        <v>32</v>
      </c>
      <c r="B133" s="8" t="s">
        <v>93</v>
      </c>
      <c r="C133" s="38"/>
      <c r="D133" s="43"/>
      <c r="E133" s="43"/>
      <c r="F133" s="43"/>
      <c r="G133" s="43"/>
      <c r="H133" s="43"/>
      <c r="I133" s="43">
        <f t="shared" si="19"/>
        <v>0</v>
      </c>
      <c r="J133" s="43">
        <f t="shared" si="20"/>
        <v>0</v>
      </c>
    </row>
    <row r="134" spans="1:10" ht="20.100000000000001" customHeight="1" x14ac:dyDescent="0.25">
      <c r="A134" s="47">
        <v>33</v>
      </c>
      <c r="B134" s="8" t="s">
        <v>94</v>
      </c>
      <c r="C134" s="38"/>
      <c r="D134" s="43"/>
      <c r="E134" s="43"/>
      <c r="F134" s="43"/>
      <c r="G134" s="43"/>
      <c r="H134" s="43"/>
      <c r="I134" s="43">
        <f t="shared" si="19"/>
        <v>0</v>
      </c>
      <c r="J134" s="43">
        <f t="shared" si="20"/>
        <v>0</v>
      </c>
    </row>
    <row r="135" spans="1:10" ht="20.100000000000001" customHeight="1" x14ac:dyDescent="0.25">
      <c r="A135" s="47">
        <v>34</v>
      </c>
      <c r="B135" s="8" t="s">
        <v>95</v>
      </c>
      <c r="C135" s="38"/>
      <c r="D135" s="43"/>
      <c r="E135" s="43"/>
      <c r="F135" s="43"/>
      <c r="G135" s="43"/>
      <c r="H135" s="43"/>
      <c r="I135" s="43">
        <f t="shared" si="19"/>
        <v>0</v>
      </c>
      <c r="J135" s="43">
        <f t="shared" si="20"/>
        <v>0</v>
      </c>
    </row>
    <row r="136" spans="1:10" ht="20.100000000000001" customHeight="1" x14ac:dyDescent="0.25">
      <c r="A136" s="11"/>
      <c r="B136" s="18" t="s">
        <v>94</v>
      </c>
      <c r="C136" s="13">
        <f t="shared" ref="C136:J136" si="37">+C135+C134</f>
        <v>0</v>
      </c>
      <c r="D136" s="13">
        <f t="shared" si="37"/>
        <v>0</v>
      </c>
      <c r="E136" s="13">
        <f t="shared" si="37"/>
        <v>0</v>
      </c>
      <c r="F136" s="13">
        <f t="shared" si="37"/>
        <v>0</v>
      </c>
      <c r="G136" s="13">
        <f t="shared" si="37"/>
        <v>0</v>
      </c>
      <c r="H136" s="13">
        <f t="shared" si="37"/>
        <v>0</v>
      </c>
      <c r="I136" s="13">
        <f t="shared" si="37"/>
        <v>0</v>
      </c>
      <c r="J136" s="13">
        <f t="shared" si="37"/>
        <v>0</v>
      </c>
    </row>
    <row r="137" spans="1:10" ht="20.100000000000001" customHeight="1" x14ac:dyDescent="0.25">
      <c r="A137" s="22" t="s">
        <v>218</v>
      </c>
      <c r="B137" s="32" t="s">
        <v>96</v>
      </c>
      <c r="C137" s="23">
        <f t="shared" ref="C137:J137" si="38">+C136+C133+C132+C131+C130+C129+C128+C127+C124+C121+C120+C119+C116+C115+C112+C109+C106+C103+C100+C97+C96+C95+C92</f>
        <v>0</v>
      </c>
      <c r="D137" s="23">
        <f t="shared" si="38"/>
        <v>0</v>
      </c>
      <c r="E137" s="23">
        <f t="shared" si="38"/>
        <v>0</v>
      </c>
      <c r="F137" s="23">
        <f t="shared" si="38"/>
        <v>0</v>
      </c>
      <c r="G137" s="23">
        <f t="shared" si="38"/>
        <v>16</v>
      </c>
      <c r="H137" s="23">
        <f t="shared" si="38"/>
        <v>0</v>
      </c>
      <c r="I137" s="23">
        <f t="shared" si="38"/>
        <v>0</v>
      </c>
      <c r="J137" s="23">
        <f t="shared" si="38"/>
        <v>16</v>
      </c>
    </row>
    <row r="138" spans="1:10" ht="20.100000000000001" customHeight="1" x14ac:dyDescent="0.25">
      <c r="A138" s="47">
        <v>1</v>
      </c>
      <c r="B138" s="31" t="s">
        <v>97</v>
      </c>
      <c r="C138" s="38"/>
      <c r="D138" s="43"/>
      <c r="E138" s="43"/>
      <c r="F138" s="43"/>
      <c r="G138" s="43"/>
      <c r="H138" s="43"/>
      <c r="I138" s="43">
        <f t="shared" ref="I138:I201" si="39">C138+D138+F138+H138</f>
        <v>0</v>
      </c>
      <c r="J138" s="43">
        <f t="shared" ref="J138:J201" si="40">E138+G138</f>
        <v>0</v>
      </c>
    </row>
    <row r="139" spans="1:10" ht="20.100000000000001" customHeight="1" x14ac:dyDescent="0.25">
      <c r="A139" s="47">
        <v>2</v>
      </c>
      <c r="B139" s="31" t="s">
        <v>98</v>
      </c>
      <c r="C139" s="38"/>
      <c r="D139" s="43"/>
      <c r="E139" s="43"/>
      <c r="F139" s="43"/>
      <c r="G139" s="43"/>
      <c r="H139" s="43"/>
      <c r="I139" s="43">
        <f t="shared" si="39"/>
        <v>0</v>
      </c>
      <c r="J139" s="43">
        <f t="shared" si="40"/>
        <v>0</v>
      </c>
    </row>
    <row r="140" spans="1:10" ht="20.100000000000001" customHeight="1" x14ac:dyDescent="0.25">
      <c r="A140" s="47">
        <v>3</v>
      </c>
      <c r="B140" s="31" t="s">
        <v>99</v>
      </c>
      <c r="C140" s="38"/>
      <c r="D140" s="43"/>
      <c r="E140" s="43"/>
      <c r="F140" s="43"/>
      <c r="G140" s="43"/>
      <c r="H140" s="43"/>
      <c r="I140" s="43">
        <f t="shared" si="39"/>
        <v>0</v>
      </c>
      <c r="J140" s="43">
        <f t="shared" si="40"/>
        <v>0</v>
      </c>
    </row>
    <row r="141" spans="1:10" ht="20.100000000000001" customHeight="1" x14ac:dyDescent="0.25">
      <c r="A141" s="11"/>
      <c r="B141" s="12" t="s">
        <v>98</v>
      </c>
      <c r="C141" s="13">
        <f t="shared" ref="C141:J141" si="41">+C140+C139</f>
        <v>0</v>
      </c>
      <c r="D141" s="13">
        <f t="shared" si="41"/>
        <v>0</v>
      </c>
      <c r="E141" s="13">
        <f t="shared" si="41"/>
        <v>0</v>
      </c>
      <c r="F141" s="13">
        <f t="shared" si="41"/>
        <v>0</v>
      </c>
      <c r="G141" s="13">
        <f t="shared" si="41"/>
        <v>0</v>
      </c>
      <c r="H141" s="13">
        <f t="shared" si="41"/>
        <v>0</v>
      </c>
      <c r="I141" s="13">
        <f t="shared" si="41"/>
        <v>0</v>
      </c>
      <c r="J141" s="13">
        <f t="shared" si="41"/>
        <v>0</v>
      </c>
    </row>
    <row r="142" spans="1:10" ht="20.100000000000001" customHeight="1" x14ac:dyDescent="0.25">
      <c r="A142" s="47">
        <v>4</v>
      </c>
      <c r="B142" s="31" t="s">
        <v>100</v>
      </c>
      <c r="C142" s="38"/>
      <c r="D142" s="43"/>
      <c r="E142" s="43"/>
      <c r="F142" s="43"/>
      <c r="G142" s="43"/>
      <c r="H142" s="43"/>
      <c r="I142" s="43">
        <f t="shared" si="39"/>
        <v>0</v>
      </c>
      <c r="J142" s="43">
        <f t="shared" si="40"/>
        <v>0</v>
      </c>
    </row>
    <row r="143" spans="1:10" ht="20.100000000000001" customHeight="1" x14ac:dyDescent="0.25">
      <c r="A143" s="47">
        <v>5</v>
      </c>
      <c r="B143" s="31" t="s">
        <v>101</v>
      </c>
      <c r="C143" s="38"/>
      <c r="D143" s="43"/>
      <c r="E143" s="43"/>
      <c r="F143" s="43"/>
      <c r="G143" s="43"/>
      <c r="H143" s="43"/>
      <c r="I143" s="43">
        <f t="shared" si="39"/>
        <v>0</v>
      </c>
      <c r="J143" s="43">
        <f t="shared" si="40"/>
        <v>0</v>
      </c>
    </row>
    <row r="144" spans="1:10" ht="20.100000000000001" customHeight="1" x14ac:dyDescent="0.25">
      <c r="A144" s="11"/>
      <c r="B144" s="12" t="s">
        <v>100</v>
      </c>
      <c r="C144" s="13">
        <f t="shared" ref="C144:J144" si="42">+C143+C142</f>
        <v>0</v>
      </c>
      <c r="D144" s="13">
        <f t="shared" si="42"/>
        <v>0</v>
      </c>
      <c r="E144" s="13">
        <f t="shared" si="42"/>
        <v>0</v>
      </c>
      <c r="F144" s="13">
        <f t="shared" si="42"/>
        <v>0</v>
      </c>
      <c r="G144" s="13">
        <f t="shared" si="42"/>
        <v>0</v>
      </c>
      <c r="H144" s="13">
        <f t="shared" si="42"/>
        <v>0</v>
      </c>
      <c r="I144" s="13">
        <f t="shared" si="42"/>
        <v>0</v>
      </c>
      <c r="J144" s="13">
        <f t="shared" si="42"/>
        <v>0</v>
      </c>
    </row>
    <row r="145" spans="1:10" ht="20.100000000000001" customHeight="1" x14ac:dyDescent="0.25">
      <c r="A145" s="47">
        <v>6</v>
      </c>
      <c r="B145" s="31" t="s">
        <v>102</v>
      </c>
      <c r="C145" s="38"/>
      <c r="D145" s="43"/>
      <c r="E145" s="43"/>
      <c r="F145" s="43"/>
      <c r="G145" s="43">
        <v>86.61</v>
      </c>
      <c r="H145" s="43"/>
      <c r="I145" s="43">
        <f t="shared" si="39"/>
        <v>0</v>
      </c>
      <c r="J145" s="43">
        <f t="shared" si="40"/>
        <v>86.61</v>
      </c>
    </row>
    <row r="146" spans="1:10" ht="40.5" customHeight="1" x14ac:dyDescent="0.25">
      <c r="A146" s="47">
        <v>8</v>
      </c>
      <c r="B146" s="31" t="s">
        <v>103</v>
      </c>
      <c r="C146" s="38"/>
      <c r="D146" s="43"/>
      <c r="E146" s="43"/>
      <c r="F146" s="43"/>
      <c r="G146" s="43"/>
      <c r="H146" s="43"/>
      <c r="I146" s="43">
        <f t="shared" si="39"/>
        <v>0</v>
      </c>
      <c r="J146" s="43">
        <f t="shared" si="40"/>
        <v>0</v>
      </c>
    </row>
    <row r="147" spans="1:10" ht="20.100000000000001" customHeight="1" x14ac:dyDescent="0.25">
      <c r="A147" s="11"/>
      <c r="B147" s="12" t="s">
        <v>102</v>
      </c>
      <c r="C147" s="13">
        <f t="shared" ref="C147:J147" si="43">+C146+C145</f>
        <v>0</v>
      </c>
      <c r="D147" s="13">
        <f t="shared" si="43"/>
        <v>0</v>
      </c>
      <c r="E147" s="13">
        <f t="shared" si="43"/>
        <v>0</v>
      </c>
      <c r="F147" s="13">
        <f t="shared" si="43"/>
        <v>0</v>
      </c>
      <c r="G147" s="13">
        <f t="shared" si="43"/>
        <v>86.61</v>
      </c>
      <c r="H147" s="13">
        <f t="shared" si="43"/>
        <v>0</v>
      </c>
      <c r="I147" s="13">
        <f t="shared" si="43"/>
        <v>0</v>
      </c>
      <c r="J147" s="13">
        <f t="shared" si="43"/>
        <v>86.61</v>
      </c>
    </row>
    <row r="148" spans="1:10" ht="37.5" customHeight="1" x14ac:dyDescent="0.25">
      <c r="A148" s="47">
        <v>9</v>
      </c>
      <c r="B148" s="31" t="s">
        <v>104</v>
      </c>
      <c r="C148" s="38"/>
      <c r="D148" s="43"/>
      <c r="E148" s="43"/>
      <c r="F148" s="43"/>
      <c r="G148" s="43"/>
      <c r="H148" s="43"/>
      <c r="I148" s="43">
        <f t="shared" si="39"/>
        <v>0</v>
      </c>
      <c r="J148" s="43">
        <f t="shared" si="40"/>
        <v>0</v>
      </c>
    </row>
    <row r="149" spans="1:10" ht="37.5" customHeight="1" x14ac:dyDescent="0.25">
      <c r="A149" s="47">
        <v>10</v>
      </c>
      <c r="B149" s="31" t="s">
        <v>244</v>
      </c>
      <c r="C149" s="38"/>
      <c r="D149" s="43"/>
      <c r="E149" s="43"/>
      <c r="F149" s="43"/>
      <c r="G149" s="43"/>
      <c r="H149" s="43"/>
      <c r="I149" s="43">
        <f t="shared" si="39"/>
        <v>0</v>
      </c>
      <c r="J149" s="43">
        <f t="shared" si="40"/>
        <v>0</v>
      </c>
    </row>
    <row r="150" spans="1:10" ht="37.5" customHeight="1" x14ac:dyDescent="0.25">
      <c r="A150" s="47">
        <v>11</v>
      </c>
      <c r="B150" s="9" t="s">
        <v>230</v>
      </c>
      <c r="C150" s="38"/>
      <c r="D150" s="43"/>
      <c r="E150" s="43"/>
      <c r="F150" s="43"/>
      <c r="G150" s="43"/>
      <c r="H150" s="43"/>
      <c r="I150" s="43">
        <f t="shared" si="39"/>
        <v>0</v>
      </c>
      <c r="J150" s="43">
        <f t="shared" si="40"/>
        <v>0</v>
      </c>
    </row>
    <row r="151" spans="1:10" ht="37.5" customHeight="1" x14ac:dyDescent="0.25">
      <c r="A151" s="47">
        <v>12</v>
      </c>
      <c r="B151" s="9" t="s">
        <v>231</v>
      </c>
      <c r="C151" s="38"/>
      <c r="D151" s="43"/>
      <c r="E151" s="43"/>
      <c r="F151" s="43"/>
      <c r="G151" s="43"/>
      <c r="H151" s="43"/>
      <c r="I151" s="43">
        <f t="shared" si="39"/>
        <v>0</v>
      </c>
      <c r="J151" s="43">
        <f t="shared" si="40"/>
        <v>0</v>
      </c>
    </row>
    <row r="152" spans="1:10" ht="37.5" customHeight="1" x14ac:dyDescent="0.25">
      <c r="A152" s="47">
        <v>13</v>
      </c>
      <c r="B152" s="31" t="s">
        <v>105</v>
      </c>
      <c r="C152" s="38"/>
      <c r="D152" s="43"/>
      <c r="E152" s="43"/>
      <c r="F152" s="43"/>
      <c r="G152" s="43"/>
      <c r="H152" s="43"/>
      <c r="I152" s="43">
        <f t="shared" si="39"/>
        <v>0</v>
      </c>
      <c r="J152" s="43">
        <f t="shared" si="40"/>
        <v>0</v>
      </c>
    </row>
    <row r="153" spans="1:10" ht="37.5" customHeight="1" x14ac:dyDescent="0.25">
      <c r="A153" s="47">
        <v>14</v>
      </c>
      <c r="B153" s="9" t="s">
        <v>232</v>
      </c>
      <c r="C153" s="38"/>
      <c r="D153" s="43"/>
      <c r="E153" s="43"/>
      <c r="F153" s="43"/>
      <c r="G153" s="43"/>
      <c r="H153" s="43"/>
      <c r="I153" s="43">
        <f t="shared" si="39"/>
        <v>0</v>
      </c>
      <c r="J153" s="43">
        <f t="shared" si="40"/>
        <v>0</v>
      </c>
    </row>
    <row r="154" spans="1:10" ht="37.5" customHeight="1" x14ac:dyDescent="0.25">
      <c r="A154" s="47">
        <v>15</v>
      </c>
      <c r="B154" s="9" t="s">
        <v>233</v>
      </c>
      <c r="C154" s="38"/>
      <c r="D154" s="43"/>
      <c r="E154" s="43"/>
      <c r="F154" s="43"/>
      <c r="G154" s="43"/>
      <c r="H154" s="43"/>
      <c r="I154" s="43">
        <f t="shared" si="39"/>
        <v>0</v>
      </c>
      <c r="J154" s="43">
        <f t="shared" si="40"/>
        <v>0</v>
      </c>
    </row>
    <row r="155" spans="1:10" ht="37.5" customHeight="1" x14ac:dyDescent="0.25">
      <c r="A155" s="47">
        <v>16</v>
      </c>
      <c r="B155" s="9" t="s">
        <v>234</v>
      </c>
      <c r="C155" s="38"/>
      <c r="D155" s="43"/>
      <c r="E155" s="43"/>
      <c r="F155" s="43"/>
      <c r="G155" s="43"/>
      <c r="H155" s="43"/>
      <c r="I155" s="43">
        <f t="shared" si="39"/>
        <v>0</v>
      </c>
      <c r="J155" s="43">
        <f t="shared" si="40"/>
        <v>0</v>
      </c>
    </row>
    <row r="156" spans="1:10" ht="37.5" customHeight="1" x14ac:dyDescent="0.25">
      <c r="A156" s="47">
        <v>17</v>
      </c>
      <c r="B156" s="38" t="s">
        <v>106</v>
      </c>
      <c r="C156" s="38"/>
      <c r="D156" s="43"/>
      <c r="E156" s="43"/>
      <c r="F156" s="43"/>
      <c r="G156" s="43"/>
      <c r="H156" s="43"/>
      <c r="I156" s="43">
        <f t="shared" si="39"/>
        <v>0</v>
      </c>
      <c r="J156" s="43">
        <f t="shared" si="40"/>
        <v>0</v>
      </c>
    </row>
    <row r="157" spans="1:10" ht="20.100000000000001" customHeight="1" x14ac:dyDescent="0.25">
      <c r="A157" s="11"/>
      <c r="B157" s="19" t="s">
        <v>104</v>
      </c>
      <c r="C157" s="13">
        <f t="shared" ref="C157:J157" si="44">SUM(C148:C156)</f>
        <v>0</v>
      </c>
      <c r="D157" s="13">
        <f t="shared" si="44"/>
        <v>0</v>
      </c>
      <c r="E157" s="13">
        <f t="shared" si="44"/>
        <v>0</v>
      </c>
      <c r="F157" s="13">
        <f t="shared" si="44"/>
        <v>0</v>
      </c>
      <c r="G157" s="13">
        <f t="shared" si="44"/>
        <v>0</v>
      </c>
      <c r="H157" s="13">
        <f t="shared" si="44"/>
        <v>0</v>
      </c>
      <c r="I157" s="13">
        <f t="shared" si="44"/>
        <v>0</v>
      </c>
      <c r="J157" s="13">
        <f t="shared" si="44"/>
        <v>0</v>
      </c>
    </row>
    <row r="158" spans="1:10" ht="20.100000000000001" customHeight="1" x14ac:dyDescent="0.25">
      <c r="A158" s="47">
        <v>18</v>
      </c>
      <c r="B158" s="31" t="s">
        <v>107</v>
      </c>
      <c r="C158" s="38"/>
      <c r="D158" s="43"/>
      <c r="E158" s="43"/>
      <c r="F158" s="43"/>
      <c r="G158" s="43"/>
      <c r="H158" s="43"/>
      <c r="I158" s="43">
        <f t="shared" si="39"/>
        <v>0</v>
      </c>
      <c r="J158" s="43">
        <f t="shared" si="40"/>
        <v>0</v>
      </c>
    </row>
    <row r="159" spans="1:10" ht="20.100000000000001" customHeight="1" x14ac:dyDescent="0.25">
      <c r="A159" s="47">
        <v>19</v>
      </c>
      <c r="B159" s="31" t="s">
        <v>108</v>
      </c>
      <c r="C159" s="38"/>
      <c r="D159" s="43"/>
      <c r="E159" s="43"/>
      <c r="F159" s="43"/>
      <c r="G159" s="43"/>
      <c r="H159" s="43"/>
      <c r="I159" s="43">
        <f t="shared" si="39"/>
        <v>0</v>
      </c>
      <c r="J159" s="43">
        <f t="shared" si="40"/>
        <v>0</v>
      </c>
    </row>
    <row r="160" spans="1:10" ht="42" customHeight="1" x14ac:dyDescent="0.25">
      <c r="A160" s="47">
        <v>20</v>
      </c>
      <c r="B160" s="31" t="s">
        <v>109</v>
      </c>
      <c r="C160" s="38"/>
      <c r="D160" s="43"/>
      <c r="E160" s="43"/>
      <c r="F160" s="43"/>
      <c r="G160" s="43"/>
      <c r="H160" s="43"/>
      <c r="I160" s="43">
        <f t="shared" si="39"/>
        <v>0</v>
      </c>
      <c r="J160" s="43">
        <f t="shared" si="40"/>
        <v>0</v>
      </c>
    </row>
    <row r="161" spans="1:10" ht="20.100000000000001" customHeight="1" x14ac:dyDescent="0.25">
      <c r="A161" s="11"/>
      <c r="B161" s="12" t="s">
        <v>108</v>
      </c>
      <c r="C161" s="13">
        <f t="shared" ref="C161:J161" si="45">+C160+C159</f>
        <v>0</v>
      </c>
      <c r="D161" s="13">
        <f t="shared" si="45"/>
        <v>0</v>
      </c>
      <c r="E161" s="13">
        <f t="shared" si="45"/>
        <v>0</v>
      </c>
      <c r="F161" s="13">
        <f t="shared" si="45"/>
        <v>0</v>
      </c>
      <c r="G161" s="13">
        <f t="shared" si="45"/>
        <v>0</v>
      </c>
      <c r="H161" s="13">
        <f t="shared" si="45"/>
        <v>0</v>
      </c>
      <c r="I161" s="13">
        <f t="shared" si="45"/>
        <v>0</v>
      </c>
      <c r="J161" s="13">
        <f t="shared" si="45"/>
        <v>0</v>
      </c>
    </row>
    <row r="162" spans="1:10" ht="20.100000000000001" customHeight="1" x14ac:dyDescent="0.25">
      <c r="A162" s="47">
        <v>21</v>
      </c>
      <c r="B162" s="31" t="s">
        <v>110</v>
      </c>
      <c r="C162" s="38"/>
      <c r="D162" s="43"/>
      <c r="E162" s="43"/>
      <c r="F162" s="43"/>
      <c r="G162" s="43"/>
      <c r="H162" s="43"/>
      <c r="I162" s="43">
        <f t="shared" si="39"/>
        <v>0</v>
      </c>
      <c r="J162" s="43">
        <f t="shared" si="40"/>
        <v>0</v>
      </c>
    </row>
    <row r="163" spans="1:10" ht="20.100000000000001" customHeight="1" x14ac:dyDescent="0.25">
      <c r="A163" s="47">
        <v>22</v>
      </c>
      <c r="B163" s="31" t="s">
        <v>111</v>
      </c>
      <c r="C163" s="38"/>
      <c r="D163" s="43"/>
      <c r="E163" s="43"/>
      <c r="F163" s="43"/>
      <c r="G163" s="43"/>
      <c r="H163" s="43"/>
      <c r="I163" s="43">
        <f t="shared" si="39"/>
        <v>0</v>
      </c>
      <c r="J163" s="43">
        <f t="shared" si="40"/>
        <v>0</v>
      </c>
    </row>
    <row r="164" spans="1:10" ht="48" customHeight="1" x14ac:dyDescent="0.25">
      <c r="A164" s="47">
        <v>23</v>
      </c>
      <c r="B164" s="31" t="s">
        <v>112</v>
      </c>
      <c r="C164" s="38"/>
      <c r="D164" s="43"/>
      <c r="E164" s="43"/>
      <c r="F164" s="43"/>
      <c r="G164" s="43"/>
      <c r="H164" s="43"/>
      <c r="I164" s="43">
        <f t="shared" si="39"/>
        <v>0</v>
      </c>
      <c r="J164" s="43">
        <f t="shared" si="40"/>
        <v>0</v>
      </c>
    </row>
    <row r="165" spans="1:10" ht="20.100000000000001" customHeight="1" x14ac:dyDescent="0.25">
      <c r="A165" s="11"/>
      <c r="B165" s="12" t="s">
        <v>111</v>
      </c>
      <c r="C165" s="13">
        <f t="shared" ref="C165:J165" si="46">+C164+C163</f>
        <v>0</v>
      </c>
      <c r="D165" s="13">
        <f t="shared" si="46"/>
        <v>0</v>
      </c>
      <c r="E165" s="13">
        <f t="shared" si="46"/>
        <v>0</v>
      </c>
      <c r="F165" s="13">
        <f t="shared" si="46"/>
        <v>0</v>
      </c>
      <c r="G165" s="13">
        <f t="shared" si="46"/>
        <v>0</v>
      </c>
      <c r="H165" s="13">
        <f t="shared" si="46"/>
        <v>0</v>
      </c>
      <c r="I165" s="13">
        <f t="shared" si="46"/>
        <v>0</v>
      </c>
      <c r="J165" s="13">
        <f t="shared" si="46"/>
        <v>0</v>
      </c>
    </row>
    <row r="166" spans="1:10" ht="20.100000000000001" customHeight="1" x14ac:dyDescent="0.25">
      <c r="A166" s="47">
        <v>24</v>
      </c>
      <c r="B166" s="31" t="s">
        <v>113</v>
      </c>
      <c r="C166" s="38"/>
      <c r="D166" s="43"/>
      <c r="E166" s="43"/>
      <c r="F166" s="43"/>
      <c r="G166" s="43"/>
      <c r="H166" s="43"/>
      <c r="I166" s="43">
        <f t="shared" si="39"/>
        <v>0</v>
      </c>
      <c r="J166" s="43">
        <f t="shared" si="40"/>
        <v>0</v>
      </c>
    </row>
    <row r="167" spans="1:10" ht="20.100000000000001" customHeight="1" x14ac:dyDescent="0.25">
      <c r="A167" s="47">
        <v>25</v>
      </c>
      <c r="B167" s="31" t="s">
        <v>114</v>
      </c>
      <c r="C167" s="38"/>
      <c r="D167" s="43"/>
      <c r="E167" s="43"/>
      <c r="F167" s="43"/>
      <c r="G167" s="43"/>
      <c r="H167" s="43"/>
      <c r="I167" s="43">
        <f t="shared" si="39"/>
        <v>0</v>
      </c>
      <c r="J167" s="43">
        <f t="shared" si="40"/>
        <v>0</v>
      </c>
    </row>
    <row r="168" spans="1:10" ht="56.25" customHeight="1" x14ac:dyDescent="0.25">
      <c r="A168" s="47">
        <v>26</v>
      </c>
      <c r="B168" s="31" t="s">
        <v>115</v>
      </c>
      <c r="C168" s="38"/>
      <c r="D168" s="43"/>
      <c r="E168" s="43"/>
      <c r="F168" s="43"/>
      <c r="G168" s="43"/>
      <c r="H168" s="43"/>
      <c r="I168" s="43">
        <f t="shared" si="39"/>
        <v>0</v>
      </c>
      <c r="J168" s="43">
        <f t="shared" si="40"/>
        <v>0</v>
      </c>
    </row>
    <row r="169" spans="1:10" ht="20.100000000000001" customHeight="1" x14ac:dyDescent="0.25">
      <c r="A169" s="11"/>
      <c r="B169" s="12" t="s">
        <v>114</v>
      </c>
      <c r="C169" s="13">
        <f t="shared" ref="C169:J169" si="47">+C168+C167</f>
        <v>0</v>
      </c>
      <c r="D169" s="13">
        <f t="shared" si="47"/>
        <v>0</v>
      </c>
      <c r="E169" s="13">
        <f t="shared" si="47"/>
        <v>0</v>
      </c>
      <c r="F169" s="13">
        <f t="shared" si="47"/>
        <v>0</v>
      </c>
      <c r="G169" s="13">
        <f t="shared" si="47"/>
        <v>0</v>
      </c>
      <c r="H169" s="13">
        <f t="shared" si="47"/>
        <v>0</v>
      </c>
      <c r="I169" s="13">
        <f t="shared" si="47"/>
        <v>0</v>
      </c>
      <c r="J169" s="13">
        <f t="shared" si="47"/>
        <v>0</v>
      </c>
    </row>
    <row r="170" spans="1:10" ht="37.5" customHeight="1" x14ac:dyDescent="0.25">
      <c r="A170" s="47">
        <v>27</v>
      </c>
      <c r="B170" s="31" t="s">
        <v>238</v>
      </c>
      <c r="C170" s="38"/>
      <c r="D170" s="43"/>
      <c r="E170" s="43"/>
      <c r="F170" s="43"/>
      <c r="G170" s="43"/>
      <c r="H170" s="43"/>
      <c r="I170" s="43">
        <f t="shared" si="39"/>
        <v>0</v>
      </c>
      <c r="J170" s="43">
        <f t="shared" si="40"/>
        <v>0</v>
      </c>
    </row>
    <row r="171" spans="1:10" ht="20.100000000000001" customHeight="1" x14ac:dyDescent="0.25">
      <c r="A171" s="47">
        <v>28</v>
      </c>
      <c r="B171" s="31" t="s">
        <v>116</v>
      </c>
      <c r="C171" s="38"/>
      <c r="D171" s="43"/>
      <c r="E171" s="43"/>
      <c r="F171" s="43"/>
      <c r="G171" s="43">
        <v>50</v>
      </c>
      <c r="H171" s="43"/>
      <c r="I171" s="43">
        <f t="shared" si="39"/>
        <v>0</v>
      </c>
      <c r="J171" s="43">
        <f t="shared" si="40"/>
        <v>50</v>
      </c>
    </row>
    <row r="172" spans="1:10" ht="20.100000000000001" customHeight="1" x14ac:dyDescent="0.25">
      <c r="A172" s="47">
        <v>29</v>
      </c>
      <c r="B172" s="31" t="s">
        <v>117</v>
      </c>
      <c r="C172" s="38"/>
      <c r="D172" s="43"/>
      <c r="E172" s="43"/>
      <c r="F172" s="43"/>
      <c r="G172" s="43"/>
      <c r="H172" s="43"/>
      <c r="I172" s="43">
        <f t="shared" si="39"/>
        <v>0</v>
      </c>
      <c r="J172" s="43">
        <f t="shared" si="40"/>
        <v>0</v>
      </c>
    </row>
    <row r="173" spans="1:10" ht="20.100000000000001" customHeight="1" x14ac:dyDescent="0.25">
      <c r="A173" s="47">
        <v>30</v>
      </c>
      <c r="B173" s="31" t="s">
        <v>118</v>
      </c>
      <c r="C173" s="38"/>
      <c r="D173" s="43"/>
      <c r="E173" s="43"/>
      <c r="F173" s="43"/>
      <c r="G173" s="43"/>
      <c r="H173" s="43"/>
      <c r="I173" s="43">
        <f t="shared" si="39"/>
        <v>0</v>
      </c>
      <c r="J173" s="43">
        <f t="shared" si="40"/>
        <v>0</v>
      </c>
    </row>
    <row r="174" spans="1:10" ht="20.100000000000001" customHeight="1" x14ac:dyDescent="0.25">
      <c r="A174" s="11"/>
      <c r="B174" s="12" t="s">
        <v>117</v>
      </c>
      <c r="C174" s="13">
        <f t="shared" ref="C174:J174" si="48">+C173+C172</f>
        <v>0</v>
      </c>
      <c r="D174" s="13">
        <f t="shared" si="48"/>
        <v>0</v>
      </c>
      <c r="E174" s="13">
        <f t="shared" si="48"/>
        <v>0</v>
      </c>
      <c r="F174" s="13">
        <f t="shared" si="48"/>
        <v>0</v>
      </c>
      <c r="G174" s="13">
        <f t="shared" si="48"/>
        <v>0</v>
      </c>
      <c r="H174" s="13">
        <f t="shared" si="48"/>
        <v>0</v>
      </c>
      <c r="I174" s="13">
        <f t="shared" si="48"/>
        <v>0</v>
      </c>
      <c r="J174" s="13">
        <f t="shared" si="48"/>
        <v>0</v>
      </c>
    </row>
    <row r="175" spans="1:10" ht="20.100000000000001" customHeight="1" x14ac:dyDescent="0.25">
      <c r="A175" s="47">
        <v>32</v>
      </c>
      <c r="B175" s="31" t="s">
        <v>119</v>
      </c>
      <c r="C175" s="38"/>
      <c r="D175" s="43"/>
      <c r="E175" s="43"/>
      <c r="F175" s="43"/>
      <c r="G175" s="43"/>
      <c r="H175" s="43"/>
      <c r="I175" s="43">
        <f t="shared" si="39"/>
        <v>0</v>
      </c>
      <c r="J175" s="43">
        <f t="shared" si="40"/>
        <v>0</v>
      </c>
    </row>
    <row r="176" spans="1:10" ht="20.100000000000001" customHeight="1" x14ac:dyDescent="0.25">
      <c r="A176" s="47">
        <v>33</v>
      </c>
      <c r="B176" s="31" t="s">
        <v>120</v>
      </c>
      <c r="C176" s="38"/>
      <c r="D176" s="43"/>
      <c r="E176" s="43"/>
      <c r="F176" s="43"/>
      <c r="G176" s="43"/>
      <c r="H176" s="43"/>
      <c r="I176" s="43">
        <f t="shared" si="39"/>
        <v>0</v>
      </c>
      <c r="J176" s="43">
        <f t="shared" si="40"/>
        <v>0</v>
      </c>
    </row>
    <row r="177" spans="1:10" ht="20.100000000000001" customHeight="1" x14ac:dyDescent="0.25">
      <c r="A177" s="47">
        <v>34</v>
      </c>
      <c r="B177" s="31" t="s">
        <v>121</v>
      </c>
      <c r="C177" s="38"/>
      <c r="D177" s="43"/>
      <c r="E177" s="43"/>
      <c r="F177" s="43"/>
      <c r="G177" s="43"/>
      <c r="H177" s="43"/>
      <c r="I177" s="43">
        <f t="shared" si="39"/>
        <v>0</v>
      </c>
      <c r="J177" s="43">
        <f t="shared" si="40"/>
        <v>0</v>
      </c>
    </row>
    <row r="178" spans="1:10" ht="20.100000000000001" customHeight="1" x14ac:dyDescent="0.25">
      <c r="A178" s="47">
        <v>35</v>
      </c>
      <c r="B178" s="31" t="s">
        <v>122</v>
      </c>
      <c r="C178" s="38"/>
      <c r="D178" s="43"/>
      <c r="E178" s="43"/>
      <c r="F178" s="43"/>
      <c r="G178" s="43"/>
      <c r="H178" s="43"/>
      <c r="I178" s="43">
        <f t="shared" si="39"/>
        <v>0</v>
      </c>
      <c r="J178" s="43">
        <f t="shared" si="40"/>
        <v>0</v>
      </c>
    </row>
    <row r="179" spans="1:10" ht="20.100000000000001" customHeight="1" x14ac:dyDescent="0.25">
      <c r="A179" s="11"/>
      <c r="B179" s="12" t="s">
        <v>121</v>
      </c>
      <c r="C179" s="13">
        <f t="shared" ref="C179:J179" si="49">+C178+C177</f>
        <v>0</v>
      </c>
      <c r="D179" s="13">
        <f t="shared" si="49"/>
        <v>0</v>
      </c>
      <c r="E179" s="13">
        <f t="shared" si="49"/>
        <v>0</v>
      </c>
      <c r="F179" s="13">
        <f t="shared" si="49"/>
        <v>0</v>
      </c>
      <c r="G179" s="13">
        <f t="shared" si="49"/>
        <v>0</v>
      </c>
      <c r="H179" s="13">
        <f t="shared" si="49"/>
        <v>0</v>
      </c>
      <c r="I179" s="13">
        <f t="shared" si="49"/>
        <v>0</v>
      </c>
      <c r="J179" s="13">
        <f t="shared" si="49"/>
        <v>0</v>
      </c>
    </row>
    <row r="180" spans="1:10" ht="45" customHeight="1" x14ac:dyDescent="0.25">
      <c r="A180" s="47">
        <v>36</v>
      </c>
      <c r="B180" s="31" t="s">
        <v>239</v>
      </c>
      <c r="C180" s="38"/>
      <c r="D180" s="43"/>
      <c r="E180" s="43"/>
      <c r="F180" s="43"/>
      <c r="G180" s="43"/>
      <c r="H180" s="43"/>
      <c r="I180" s="43">
        <f t="shared" si="39"/>
        <v>0</v>
      </c>
      <c r="J180" s="43">
        <f t="shared" si="40"/>
        <v>0</v>
      </c>
    </row>
    <row r="181" spans="1:10" ht="36.75" customHeight="1" x14ac:dyDescent="0.25">
      <c r="A181" s="47">
        <v>37</v>
      </c>
      <c r="B181" s="31" t="s">
        <v>123</v>
      </c>
      <c r="C181" s="38"/>
      <c r="D181" s="43"/>
      <c r="E181" s="43"/>
      <c r="F181" s="43"/>
      <c r="G181" s="43"/>
      <c r="H181" s="43"/>
      <c r="I181" s="43">
        <f t="shared" si="39"/>
        <v>0</v>
      </c>
      <c r="J181" s="43">
        <f t="shared" si="40"/>
        <v>0</v>
      </c>
    </row>
    <row r="182" spans="1:10" ht="41.25" customHeight="1" x14ac:dyDescent="0.25">
      <c r="A182" s="47">
        <v>38</v>
      </c>
      <c r="B182" s="31" t="s">
        <v>124</v>
      </c>
      <c r="C182" s="38"/>
      <c r="D182" s="43"/>
      <c r="E182" s="43"/>
      <c r="F182" s="43"/>
      <c r="G182" s="43"/>
      <c r="H182" s="43"/>
      <c r="I182" s="43">
        <f t="shared" si="39"/>
        <v>0</v>
      </c>
      <c r="J182" s="43">
        <f t="shared" si="40"/>
        <v>0</v>
      </c>
    </row>
    <row r="183" spans="1:10" ht="20.100000000000001" customHeight="1" x14ac:dyDescent="0.25">
      <c r="A183" s="11"/>
      <c r="B183" s="12" t="s">
        <v>123</v>
      </c>
      <c r="C183" s="13">
        <f t="shared" ref="C183:J183" si="50">+C182+C181</f>
        <v>0</v>
      </c>
      <c r="D183" s="13">
        <f t="shared" si="50"/>
        <v>0</v>
      </c>
      <c r="E183" s="13">
        <f t="shared" si="50"/>
        <v>0</v>
      </c>
      <c r="F183" s="13">
        <f t="shared" si="50"/>
        <v>0</v>
      </c>
      <c r="G183" s="13">
        <f t="shared" si="50"/>
        <v>0</v>
      </c>
      <c r="H183" s="13">
        <f t="shared" si="50"/>
        <v>0</v>
      </c>
      <c r="I183" s="13">
        <f t="shared" si="50"/>
        <v>0</v>
      </c>
      <c r="J183" s="13">
        <f t="shared" si="50"/>
        <v>0</v>
      </c>
    </row>
    <row r="184" spans="1:10" ht="20.100000000000001" customHeight="1" x14ac:dyDescent="0.25">
      <c r="A184" s="22" t="s">
        <v>219</v>
      </c>
      <c r="B184" s="32" t="s">
        <v>125</v>
      </c>
      <c r="C184" s="23">
        <f t="shared" ref="C184:J184" si="51">+C183+C180+C179+C176+C175+C174+C171+C170+C169+C166+C165+C162+C161+C158+C157+C147+C144+C141+C138</f>
        <v>0</v>
      </c>
      <c r="D184" s="23">
        <f t="shared" si="51"/>
        <v>0</v>
      </c>
      <c r="E184" s="23">
        <f t="shared" si="51"/>
        <v>0</v>
      </c>
      <c r="F184" s="23">
        <f t="shared" si="51"/>
        <v>0</v>
      </c>
      <c r="G184" s="23">
        <f t="shared" si="51"/>
        <v>136.61000000000001</v>
      </c>
      <c r="H184" s="23">
        <f t="shared" si="51"/>
        <v>0</v>
      </c>
      <c r="I184" s="23">
        <f t="shared" si="51"/>
        <v>0</v>
      </c>
      <c r="J184" s="23">
        <f t="shared" si="51"/>
        <v>136.61000000000001</v>
      </c>
    </row>
    <row r="185" spans="1:10" ht="20.100000000000001" customHeight="1" x14ac:dyDescent="0.25">
      <c r="A185" s="47">
        <v>1</v>
      </c>
      <c r="B185" s="31" t="s">
        <v>126</v>
      </c>
      <c r="C185" s="38"/>
      <c r="D185" s="43"/>
      <c r="E185" s="43"/>
      <c r="F185" s="43"/>
      <c r="G185" s="43"/>
      <c r="H185" s="43"/>
      <c r="I185" s="43">
        <f t="shared" si="39"/>
        <v>0</v>
      </c>
      <c r="J185" s="43">
        <f t="shared" si="40"/>
        <v>0</v>
      </c>
    </row>
    <row r="186" spans="1:10" ht="20.100000000000001" customHeight="1" x14ac:dyDescent="0.25">
      <c r="A186" s="11"/>
      <c r="B186" s="12" t="s">
        <v>126</v>
      </c>
      <c r="C186" s="13">
        <f t="shared" ref="C186:J186" si="52">C185</f>
        <v>0</v>
      </c>
      <c r="D186" s="13">
        <f t="shared" si="52"/>
        <v>0</v>
      </c>
      <c r="E186" s="13">
        <f t="shared" si="52"/>
        <v>0</v>
      </c>
      <c r="F186" s="13">
        <f t="shared" si="52"/>
        <v>0</v>
      </c>
      <c r="G186" s="13">
        <f t="shared" si="52"/>
        <v>0</v>
      </c>
      <c r="H186" s="13">
        <f t="shared" si="52"/>
        <v>0</v>
      </c>
      <c r="I186" s="13">
        <f t="shared" si="52"/>
        <v>0</v>
      </c>
      <c r="J186" s="13">
        <f t="shared" si="52"/>
        <v>0</v>
      </c>
    </row>
    <row r="187" spans="1:10" ht="20.100000000000001" customHeight="1" x14ac:dyDescent="0.25">
      <c r="A187" s="47">
        <v>2</v>
      </c>
      <c r="B187" s="31" t="s">
        <v>127</v>
      </c>
      <c r="C187" s="38"/>
      <c r="D187" s="43"/>
      <c r="E187" s="43"/>
      <c r="F187" s="43"/>
      <c r="G187" s="43"/>
      <c r="H187" s="43"/>
      <c r="I187" s="43">
        <f t="shared" si="39"/>
        <v>0</v>
      </c>
      <c r="J187" s="43">
        <f t="shared" si="40"/>
        <v>0</v>
      </c>
    </row>
    <row r="188" spans="1:10" ht="32.25" customHeight="1" x14ac:dyDescent="0.25">
      <c r="A188" s="47">
        <v>3</v>
      </c>
      <c r="B188" s="31" t="s">
        <v>128</v>
      </c>
      <c r="C188" s="38"/>
      <c r="D188" s="43"/>
      <c r="E188" s="43"/>
      <c r="F188" s="43"/>
      <c r="G188" s="43"/>
      <c r="H188" s="43"/>
      <c r="I188" s="43">
        <f t="shared" si="39"/>
        <v>0</v>
      </c>
      <c r="J188" s="43">
        <f t="shared" si="40"/>
        <v>0</v>
      </c>
    </row>
    <row r="189" spans="1:10" ht="35.25" customHeight="1" x14ac:dyDescent="0.25">
      <c r="A189" s="47">
        <v>4</v>
      </c>
      <c r="B189" s="31" t="s">
        <v>129</v>
      </c>
      <c r="C189" s="38"/>
      <c r="D189" s="43"/>
      <c r="E189" s="43"/>
      <c r="F189" s="43"/>
      <c r="G189" s="43"/>
      <c r="H189" s="43"/>
      <c r="I189" s="43">
        <f t="shared" si="39"/>
        <v>0</v>
      </c>
      <c r="J189" s="43">
        <f t="shared" si="40"/>
        <v>0</v>
      </c>
    </row>
    <row r="190" spans="1:10" ht="20.100000000000001" customHeight="1" x14ac:dyDescent="0.25">
      <c r="A190" s="11"/>
      <c r="B190" s="12" t="s">
        <v>127</v>
      </c>
      <c r="C190" s="13">
        <f t="shared" ref="C190:J190" si="53">+C189+C188+C187</f>
        <v>0</v>
      </c>
      <c r="D190" s="13">
        <f t="shared" si="53"/>
        <v>0</v>
      </c>
      <c r="E190" s="13">
        <f t="shared" si="53"/>
        <v>0</v>
      </c>
      <c r="F190" s="13">
        <f t="shared" si="53"/>
        <v>0</v>
      </c>
      <c r="G190" s="13">
        <f t="shared" si="53"/>
        <v>0</v>
      </c>
      <c r="H190" s="13">
        <f t="shared" si="53"/>
        <v>0</v>
      </c>
      <c r="I190" s="13">
        <f t="shared" si="53"/>
        <v>0</v>
      </c>
      <c r="J190" s="13">
        <f t="shared" si="53"/>
        <v>0</v>
      </c>
    </row>
    <row r="191" spans="1:10" ht="20.100000000000001" customHeight="1" x14ac:dyDescent="0.25">
      <c r="A191" s="47">
        <v>5</v>
      </c>
      <c r="B191" s="31" t="s">
        <v>130</v>
      </c>
      <c r="C191" s="38"/>
      <c r="D191" s="43"/>
      <c r="E191" s="43"/>
      <c r="F191" s="43"/>
      <c r="G191" s="43"/>
      <c r="H191" s="43"/>
      <c r="I191" s="43">
        <f t="shared" si="39"/>
        <v>0</v>
      </c>
      <c r="J191" s="43">
        <f t="shared" si="40"/>
        <v>0</v>
      </c>
    </row>
    <row r="192" spans="1:10" ht="20.100000000000001" customHeight="1" x14ac:dyDescent="0.25">
      <c r="A192" s="47">
        <v>6</v>
      </c>
      <c r="B192" s="31" t="s">
        <v>131</v>
      </c>
      <c r="C192" s="38"/>
      <c r="D192" s="43"/>
      <c r="E192" s="43"/>
      <c r="F192" s="43"/>
      <c r="G192" s="43"/>
      <c r="H192" s="43"/>
      <c r="I192" s="43">
        <f t="shared" si="39"/>
        <v>0</v>
      </c>
      <c r="J192" s="43">
        <f t="shared" si="40"/>
        <v>0</v>
      </c>
    </row>
    <row r="193" spans="1:10" ht="20.100000000000001" customHeight="1" x14ac:dyDescent="0.25">
      <c r="A193" s="47">
        <v>7</v>
      </c>
      <c r="B193" s="31" t="s">
        <v>132</v>
      </c>
      <c r="C193" s="38"/>
      <c r="D193" s="43"/>
      <c r="E193" s="43"/>
      <c r="F193" s="43"/>
      <c r="G193" s="43"/>
      <c r="H193" s="43"/>
      <c r="I193" s="43">
        <f t="shared" si="39"/>
        <v>0</v>
      </c>
      <c r="J193" s="43">
        <f t="shared" si="40"/>
        <v>0</v>
      </c>
    </row>
    <row r="194" spans="1:10" ht="20.100000000000001" customHeight="1" x14ac:dyDescent="0.25">
      <c r="A194" s="11"/>
      <c r="B194" s="12" t="s">
        <v>131</v>
      </c>
      <c r="C194" s="13">
        <f t="shared" ref="C194:J194" si="54">+C193+C192</f>
        <v>0</v>
      </c>
      <c r="D194" s="13">
        <f t="shared" si="54"/>
        <v>0</v>
      </c>
      <c r="E194" s="13">
        <f t="shared" si="54"/>
        <v>0</v>
      </c>
      <c r="F194" s="13">
        <f t="shared" si="54"/>
        <v>0</v>
      </c>
      <c r="G194" s="13">
        <f t="shared" si="54"/>
        <v>0</v>
      </c>
      <c r="H194" s="13">
        <f t="shared" si="54"/>
        <v>0</v>
      </c>
      <c r="I194" s="13">
        <f t="shared" si="54"/>
        <v>0</v>
      </c>
      <c r="J194" s="13">
        <f t="shared" si="54"/>
        <v>0</v>
      </c>
    </row>
    <row r="195" spans="1:10" ht="20.100000000000001" customHeight="1" x14ac:dyDescent="0.25">
      <c r="A195" s="47">
        <v>8</v>
      </c>
      <c r="B195" s="31" t="s">
        <v>133</v>
      </c>
      <c r="C195" s="38"/>
      <c r="D195" s="43"/>
      <c r="E195" s="43"/>
      <c r="F195" s="43"/>
      <c r="G195" s="43"/>
      <c r="H195" s="43"/>
      <c r="I195" s="43">
        <f t="shared" si="39"/>
        <v>0</v>
      </c>
      <c r="J195" s="43">
        <f t="shared" si="40"/>
        <v>0</v>
      </c>
    </row>
    <row r="196" spans="1:10" ht="20.100000000000001" customHeight="1" x14ac:dyDescent="0.25">
      <c r="A196" s="47">
        <v>9</v>
      </c>
      <c r="B196" s="31" t="s">
        <v>134</v>
      </c>
      <c r="C196" s="38"/>
      <c r="D196" s="43"/>
      <c r="E196" s="43"/>
      <c r="F196" s="43"/>
      <c r="G196" s="43"/>
      <c r="H196" s="43"/>
      <c r="I196" s="43">
        <f t="shared" si="39"/>
        <v>0</v>
      </c>
      <c r="J196" s="43">
        <f t="shared" si="40"/>
        <v>0</v>
      </c>
    </row>
    <row r="197" spans="1:10" ht="20.100000000000001" customHeight="1" x14ac:dyDescent="0.25">
      <c r="A197" s="47">
        <v>10</v>
      </c>
      <c r="B197" s="31" t="s">
        <v>135</v>
      </c>
      <c r="C197" s="38"/>
      <c r="D197" s="43"/>
      <c r="E197" s="43"/>
      <c r="F197" s="43"/>
      <c r="G197" s="43"/>
      <c r="H197" s="43"/>
      <c r="I197" s="43">
        <f t="shared" si="39"/>
        <v>0</v>
      </c>
      <c r="J197" s="43">
        <f t="shared" si="40"/>
        <v>0</v>
      </c>
    </row>
    <row r="198" spans="1:10" ht="20.100000000000001" customHeight="1" x14ac:dyDescent="0.25">
      <c r="A198" s="47">
        <v>11</v>
      </c>
      <c r="B198" s="31" t="s">
        <v>136</v>
      </c>
      <c r="C198" s="38"/>
      <c r="D198" s="43"/>
      <c r="E198" s="43"/>
      <c r="F198" s="43"/>
      <c r="G198" s="43"/>
      <c r="H198" s="43"/>
      <c r="I198" s="43">
        <f t="shared" si="39"/>
        <v>0</v>
      </c>
      <c r="J198" s="43">
        <f t="shared" si="40"/>
        <v>0</v>
      </c>
    </row>
    <row r="199" spans="1:10" ht="20.100000000000001" customHeight="1" x14ac:dyDescent="0.25">
      <c r="A199" s="47">
        <v>12</v>
      </c>
      <c r="B199" s="31" t="s">
        <v>137</v>
      </c>
      <c r="C199" s="38"/>
      <c r="D199" s="43"/>
      <c r="E199" s="43"/>
      <c r="F199" s="43"/>
      <c r="G199" s="43"/>
      <c r="H199" s="43"/>
      <c r="I199" s="43">
        <f t="shared" si="39"/>
        <v>0</v>
      </c>
      <c r="J199" s="43">
        <f t="shared" si="40"/>
        <v>0</v>
      </c>
    </row>
    <row r="200" spans="1:10" ht="20.100000000000001" customHeight="1" x14ac:dyDescent="0.25">
      <c r="A200" s="47">
        <v>13</v>
      </c>
      <c r="B200" s="31" t="s">
        <v>138</v>
      </c>
      <c r="C200" s="38"/>
      <c r="D200" s="43"/>
      <c r="E200" s="43"/>
      <c r="F200" s="43"/>
      <c r="G200" s="43"/>
      <c r="H200" s="43"/>
      <c r="I200" s="43">
        <f t="shared" si="39"/>
        <v>0</v>
      </c>
      <c r="J200" s="43">
        <f t="shared" si="40"/>
        <v>0</v>
      </c>
    </row>
    <row r="201" spans="1:10" ht="20.100000000000001" customHeight="1" x14ac:dyDescent="0.25">
      <c r="A201" s="47">
        <v>14</v>
      </c>
      <c r="B201" s="31" t="s">
        <v>139</v>
      </c>
      <c r="C201" s="38"/>
      <c r="D201" s="43"/>
      <c r="E201" s="43"/>
      <c r="F201" s="43"/>
      <c r="G201" s="43"/>
      <c r="H201" s="43"/>
      <c r="I201" s="43">
        <f t="shared" si="39"/>
        <v>0</v>
      </c>
      <c r="J201" s="43">
        <f t="shared" si="40"/>
        <v>0</v>
      </c>
    </row>
    <row r="202" spans="1:10" ht="20.100000000000001" customHeight="1" x14ac:dyDescent="0.25">
      <c r="A202" s="47">
        <v>15</v>
      </c>
      <c r="B202" s="31" t="s">
        <v>140</v>
      </c>
      <c r="C202" s="38"/>
      <c r="D202" s="43"/>
      <c r="E202" s="43"/>
      <c r="F202" s="43"/>
      <c r="G202" s="43"/>
      <c r="H202" s="43"/>
      <c r="I202" s="43">
        <f t="shared" ref="I202:I261" si="55">C202+D202+F202+H202</f>
        <v>0</v>
      </c>
      <c r="J202" s="43">
        <f t="shared" ref="J202:J261" si="56">E202+G202</f>
        <v>0</v>
      </c>
    </row>
    <row r="203" spans="1:10" ht="20.100000000000001" customHeight="1" x14ac:dyDescent="0.25">
      <c r="A203" s="47">
        <v>16</v>
      </c>
      <c r="B203" s="31" t="s">
        <v>141</v>
      </c>
      <c r="C203" s="38"/>
      <c r="D203" s="43"/>
      <c r="E203" s="43"/>
      <c r="F203" s="43"/>
      <c r="G203" s="43"/>
      <c r="H203" s="43"/>
      <c r="I203" s="43">
        <f t="shared" si="55"/>
        <v>0</v>
      </c>
      <c r="J203" s="43">
        <f t="shared" si="56"/>
        <v>0</v>
      </c>
    </row>
    <row r="204" spans="1:10" ht="20.100000000000001" customHeight="1" x14ac:dyDescent="0.25">
      <c r="A204" s="11"/>
      <c r="B204" s="12" t="s">
        <v>136</v>
      </c>
      <c r="C204" s="13">
        <f t="shared" ref="C204:J204" si="57">SUM(C198:C203)</f>
        <v>0</v>
      </c>
      <c r="D204" s="13">
        <f t="shared" si="57"/>
        <v>0</v>
      </c>
      <c r="E204" s="13">
        <f t="shared" si="57"/>
        <v>0</v>
      </c>
      <c r="F204" s="13">
        <f t="shared" si="57"/>
        <v>0</v>
      </c>
      <c r="G204" s="13">
        <f t="shared" si="57"/>
        <v>0</v>
      </c>
      <c r="H204" s="13">
        <f t="shared" si="57"/>
        <v>0</v>
      </c>
      <c r="I204" s="13">
        <f t="shared" si="57"/>
        <v>0</v>
      </c>
      <c r="J204" s="13">
        <f t="shared" si="57"/>
        <v>0</v>
      </c>
    </row>
    <row r="205" spans="1:10" ht="20.100000000000001" customHeight="1" x14ac:dyDescent="0.25">
      <c r="A205" s="47">
        <v>17</v>
      </c>
      <c r="B205" s="31" t="s">
        <v>142</v>
      </c>
      <c r="C205" s="38"/>
      <c r="D205" s="43"/>
      <c r="E205" s="43"/>
      <c r="F205" s="43"/>
      <c r="G205" s="43"/>
      <c r="H205" s="43"/>
      <c r="I205" s="43">
        <f t="shared" si="55"/>
        <v>0</v>
      </c>
      <c r="J205" s="43">
        <f t="shared" si="56"/>
        <v>0</v>
      </c>
    </row>
    <row r="206" spans="1:10" ht="20.100000000000001" customHeight="1" x14ac:dyDescent="0.25">
      <c r="A206" s="47">
        <v>18</v>
      </c>
      <c r="B206" s="31" t="s">
        <v>143</v>
      </c>
      <c r="C206" s="38"/>
      <c r="D206" s="43"/>
      <c r="E206" s="43"/>
      <c r="F206" s="43"/>
      <c r="G206" s="43"/>
      <c r="H206" s="43"/>
      <c r="I206" s="43">
        <f t="shared" si="55"/>
        <v>0</v>
      </c>
      <c r="J206" s="43">
        <f t="shared" si="56"/>
        <v>0</v>
      </c>
    </row>
    <row r="207" spans="1:10" ht="20.100000000000001" customHeight="1" x14ac:dyDescent="0.25">
      <c r="A207" s="47">
        <v>19</v>
      </c>
      <c r="B207" s="31" t="s">
        <v>144</v>
      </c>
      <c r="C207" s="38"/>
      <c r="D207" s="43"/>
      <c r="E207" s="43"/>
      <c r="F207" s="43"/>
      <c r="G207" s="43"/>
      <c r="H207" s="43"/>
      <c r="I207" s="43">
        <f t="shared" si="55"/>
        <v>0</v>
      </c>
      <c r="J207" s="43">
        <f t="shared" si="56"/>
        <v>0</v>
      </c>
    </row>
    <row r="208" spans="1:10" ht="20.100000000000001" customHeight="1" x14ac:dyDescent="0.25">
      <c r="A208" s="11"/>
      <c r="B208" s="12" t="s">
        <v>143</v>
      </c>
      <c r="C208" s="13">
        <f t="shared" ref="C208:J208" si="58">+C207+C206</f>
        <v>0</v>
      </c>
      <c r="D208" s="13">
        <f t="shared" si="58"/>
        <v>0</v>
      </c>
      <c r="E208" s="13">
        <f t="shared" si="58"/>
        <v>0</v>
      </c>
      <c r="F208" s="13">
        <f t="shared" si="58"/>
        <v>0</v>
      </c>
      <c r="G208" s="13">
        <f t="shared" si="58"/>
        <v>0</v>
      </c>
      <c r="H208" s="13">
        <f t="shared" si="58"/>
        <v>0</v>
      </c>
      <c r="I208" s="13">
        <f t="shared" si="58"/>
        <v>0</v>
      </c>
      <c r="J208" s="13">
        <f t="shared" si="58"/>
        <v>0</v>
      </c>
    </row>
    <row r="209" spans="1:10" ht="20.100000000000001" customHeight="1" x14ac:dyDescent="0.25">
      <c r="A209" s="47">
        <v>20</v>
      </c>
      <c r="B209" s="31" t="s">
        <v>145</v>
      </c>
      <c r="C209" s="38"/>
      <c r="D209" s="43"/>
      <c r="E209" s="43"/>
      <c r="F209" s="43"/>
      <c r="G209" s="43"/>
      <c r="H209" s="43"/>
      <c r="I209" s="43">
        <f t="shared" si="55"/>
        <v>0</v>
      </c>
      <c r="J209" s="43">
        <f t="shared" si="56"/>
        <v>0</v>
      </c>
    </row>
    <row r="210" spans="1:10" ht="20.100000000000001" customHeight="1" x14ac:dyDescent="0.25">
      <c r="A210" s="47">
        <v>21</v>
      </c>
      <c r="B210" s="31" t="s">
        <v>146</v>
      </c>
      <c r="C210" s="38"/>
      <c r="D210" s="43"/>
      <c r="E210" s="43"/>
      <c r="F210" s="43"/>
      <c r="G210" s="43"/>
      <c r="H210" s="43"/>
      <c r="I210" s="43">
        <f t="shared" si="55"/>
        <v>0</v>
      </c>
      <c r="J210" s="43">
        <f t="shared" si="56"/>
        <v>0</v>
      </c>
    </row>
    <row r="211" spans="1:10" ht="20.100000000000001" customHeight="1" x14ac:dyDescent="0.25">
      <c r="A211" s="47">
        <v>22</v>
      </c>
      <c r="B211" s="31" t="s">
        <v>147</v>
      </c>
      <c r="C211" s="38"/>
      <c r="D211" s="43"/>
      <c r="E211" s="43"/>
      <c r="F211" s="43"/>
      <c r="G211" s="43"/>
      <c r="H211" s="43"/>
      <c r="I211" s="43">
        <f t="shared" si="55"/>
        <v>0</v>
      </c>
      <c r="J211" s="43">
        <f t="shared" si="56"/>
        <v>0</v>
      </c>
    </row>
    <row r="212" spans="1:10" ht="20.100000000000001" customHeight="1" x14ac:dyDescent="0.25">
      <c r="A212" s="11"/>
      <c r="B212" s="12" t="s">
        <v>145</v>
      </c>
      <c r="C212" s="13">
        <f t="shared" ref="C212:J212" si="59">+C211+C210+C209</f>
        <v>0</v>
      </c>
      <c r="D212" s="13">
        <f t="shared" si="59"/>
        <v>0</v>
      </c>
      <c r="E212" s="13">
        <f t="shared" si="59"/>
        <v>0</v>
      </c>
      <c r="F212" s="13">
        <f t="shared" si="59"/>
        <v>0</v>
      </c>
      <c r="G212" s="13">
        <f t="shared" si="59"/>
        <v>0</v>
      </c>
      <c r="H212" s="13">
        <f t="shared" si="59"/>
        <v>0</v>
      </c>
      <c r="I212" s="13">
        <f t="shared" si="59"/>
        <v>0</v>
      </c>
      <c r="J212" s="13">
        <f t="shared" si="59"/>
        <v>0</v>
      </c>
    </row>
    <row r="213" spans="1:10" ht="40.5" customHeight="1" x14ac:dyDescent="0.25">
      <c r="A213" s="47">
        <v>23</v>
      </c>
      <c r="B213" s="31" t="s">
        <v>148</v>
      </c>
      <c r="C213" s="38"/>
      <c r="D213" s="43"/>
      <c r="E213" s="43"/>
      <c r="F213" s="43"/>
      <c r="G213" s="43"/>
      <c r="H213" s="43"/>
      <c r="I213" s="43">
        <f t="shared" si="55"/>
        <v>0</v>
      </c>
      <c r="J213" s="43">
        <f t="shared" si="56"/>
        <v>0</v>
      </c>
    </row>
    <row r="214" spans="1:10" ht="20.100000000000001" customHeight="1" x14ac:dyDescent="0.25">
      <c r="A214" s="47">
        <v>24</v>
      </c>
      <c r="B214" s="31" t="s">
        <v>149</v>
      </c>
      <c r="C214" s="38"/>
      <c r="D214" s="43"/>
      <c r="E214" s="43"/>
      <c r="F214" s="43"/>
      <c r="G214" s="43"/>
      <c r="H214" s="43"/>
      <c r="I214" s="43">
        <f t="shared" si="55"/>
        <v>0</v>
      </c>
      <c r="J214" s="43">
        <f t="shared" si="56"/>
        <v>0</v>
      </c>
    </row>
    <row r="215" spans="1:10" ht="20.100000000000001" customHeight="1" x14ac:dyDescent="0.25">
      <c r="A215" s="47">
        <v>25</v>
      </c>
      <c r="B215" s="31" t="s">
        <v>150</v>
      </c>
      <c r="C215" s="38"/>
      <c r="D215" s="43"/>
      <c r="E215" s="43"/>
      <c r="F215" s="43"/>
      <c r="G215" s="43"/>
      <c r="H215" s="43"/>
      <c r="I215" s="43">
        <f t="shared" si="55"/>
        <v>0</v>
      </c>
      <c r="J215" s="43">
        <f t="shared" si="56"/>
        <v>0</v>
      </c>
    </row>
    <row r="216" spans="1:10" ht="20.100000000000001" customHeight="1" x14ac:dyDescent="0.25">
      <c r="A216" s="11"/>
      <c r="B216" s="12" t="s">
        <v>149</v>
      </c>
      <c r="C216" s="13">
        <f t="shared" ref="C216:J216" si="60">+C215+C214</f>
        <v>0</v>
      </c>
      <c r="D216" s="13">
        <f t="shared" si="60"/>
        <v>0</v>
      </c>
      <c r="E216" s="13">
        <f t="shared" si="60"/>
        <v>0</v>
      </c>
      <c r="F216" s="13">
        <f t="shared" si="60"/>
        <v>0</v>
      </c>
      <c r="G216" s="13">
        <f t="shared" si="60"/>
        <v>0</v>
      </c>
      <c r="H216" s="13">
        <f t="shared" si="60"/>
        <v>0</v>
      </c>
      <c r="I216" s="13">
        <f t="shared" si="60"/>
        <v>0</v>
      </c>
      <c r="J216" s="13">
        <f t="shared" si="60"/>
        <v>0</v>
      </c>
    </row>
    <row r="217" spans="1:10" ht="20.100000000000001" customHeight="1" x14ac:dyDescent="0.25">
      <c r="A217" s="47">
        <v>26</v>
      </c>
      <c r="B217" s="31" t="s">
        <v>151</v>
      </c>
      <c r="C217" s="38"/>
      <c r="D217" s="43"/>
      <c r="E217" s="43"/>
      <c r="F217" s="43"/>
      <c r="G217" s="43"/>
      <c r="H217" s="43"/>
      <c r="I217" s="43">
        <f t="shared" si="55"/>
        <v>0</v>
      </c>
      <c r="J217" s="43">
        <f t="shared" si="56"/>
        <v>0</v>
      </c>
    </row>
    <row r="218" spans="1:10" ht="29.25" customHeight="1" x14ac:dyDescent="0.25">
      <c r="A218" s="47">
        <v>27</v>
      </c>
      <c r="B218" s="31" t="s">
        <v>152</v>
      </c>
      <c r="C218" s="38"/>
      <c r="D218" s="43"/>
      <c r="E218" s="43"/>
      <c r="F218" s="43"/>
      <c r="G218" s="43"/>
      <c r="H218" s="43"/>
      <c r="I218" s="43">
        <f t="shared" si="55"/>
        <v>0</v>
      </c>
      <c r="J218" s="43">
        <f t="shared" si="56"/>
        <v>0</v>
      </c>
    </row>
    <row r="219" spans="1:10" ht="53.25" customHeight="1" x14ac:dyDescent="0.25">
      <c r="A219" s="47">
        <v>28</v>
      </c>
      <c r="B219" s="31" t="s">
        <v>153</v>
      </c>
      <c r="C219" s="38"/>
      <c r="D219" s="43"/>
      <c r="E219" s="43"/>
      <c r="F219" s="43"/>
      <c r="G219" s="43"/>
      <c r="H219" s="43"/>
      <c r="I219" s="43">
        <f t="shared" si="55"/>
        <v>0</v>
      </c>
      <c r="J219" s="43">
        <f t="shared" si="56"/>
        <v>0</v>
      </c>
    </row>
    <row r="220" spans="1:10" ht="20.100000000000001" customHeight="1" x14ac:dyDescent="0.25">
      <c r="A220" s="11"/>
      <c r="B220" s="12" t="s">
        <v>151</v>
      </c>
      <c r="C220" s="13">
        <f t="shared" ref="C220:J220" si="61">+C219+C218+C217</f>
        <v>0</v>
      </c>
      <c r="D220" s="13">
        <f t="shared" si="61"/>
        <v>0</v>
      </c>
      <c r="E220" s="13">
        <f t="shared" si="61"/>
        <v>0</v>
      </c>
      <c r="F220" s="13">
        <f t="shared" si="61"/>
        <v>0</v>
      </c>
      <c r="G220" s="13">
        <f t="shared" si="61"/>
        <v>0</v>
      </c>
      <c r="H220" s="13">
        <f t="shared" si="61"/>
        <v>0</v>
      </c>
      <c r="I220" s="13">
        <f t="shared" si="61"/>
        <v>0</v>
      </c>
      <c r="J220" s="13">
        <f t="shared" si="61"/>
        <v>0</v>
      </c>
    </row>
    <row r="221" spans="1:10" ht="20.100000000000001" customHeight="1" x14ac:dyDescent="0.25">
      <c r="A221" s="47">
        <v>29</v>
      </c>
      <c r="B221" s="31" t="s">
        <v>154</v>
      </c>
      <c r="C221" s="38"/>
      <c r="D221" s="43"/>
      <c r="E221" s="43"/>
      <c r="F221" s="43"/>
      <c r="G221" s="43"/>
      <c r="H221" s="43"/>
      <c r="I221" s="43">
        <f t="shared" si="55"/>
        <v>0</v>
      </c>
      <c r="J221" s="43">
        <f t="shared" si="56"/>
        <v>0</v>
      </c>
    </row>
    <row r="222" spans="1:10" ht="20.100000000000001" customHeight="1" x14ac:dyDescent="0.25">
      <c r="A222" s="47">
        <v>30</v>
      </c>
      <c r="B222" s="31" t="s">
        <v>156</v>
      </c>
      <c r="C222" s="38"/>
      <c r="D222" s="43"/>
      <c r="E222" s="43"/>
      <c r="F222" s="43"/>
      <c r="G222" s="43"/>
      <c r="H222" s="43"/>
      <c r="I222" s="43">
        <f t="shared" si="55"/>
        <v>0</v>
      </c>
      <c r="J222" s="43">
        <f t="shared" si="56"/>
        <v>0</v>
      </c>
    </row>
    <row r="223" spans="1:10" ht="20.100000000000001" customHeight="1" x14ac:dyDescent="0.25">
      <c r="A223" s="22" t="s">
        <v>220</v>
      </c>
      <c r="B223" s="32" t="s">
        <v>155</v>
      </c>
      <c r="C223" s="23">
        <f t="shared" ref="C223:J223" si="62">C222+C221+C220+C216+C213+C212+C208+C205+C204+C197+C196+C195+C194+C191+C190+C186</f>
        <v>0</v>
      </c>
      <c r="D223" s="23">
        <f t="shared" si="62"/>
        <v>0</v>
      </c>
      <c r="E223" s="23">
        <f t="shared" si="62"/>
        <v>0</v>
      </c>
      <c r="F223" s="23">
        <f t="shared" si="62"/>
        <v>0</v>
      </c>
      <c r="G223" s="23">
        <f t="shared" si="62"/>
        <v>0</v>
      </c>
      <c r="H223" s="23">
        <f t="shared" si="62"/>
        <v>0</v>
      </c>
      <c r="I223" s="23">
        <f t="shared" si="62"/>
        <v>0</v>
      </c>
      <c r="J223" s="23">
        <f t="shared" si="62"/>
        <v>0</v>
      </c>
    </row>
    <row r="224" spans="1:10" ht="20.100000000000001" customHeight="1" x14ac:dyDescent="0.25">
      <c r="A224" s="47">
        <v>1</v>
      </c>
      <c r="B224" s="31" t="s">
        <v>157</v>
      </c>
      <c r="C224" s="38"/>
      <c r="D224" s="43"/>
      <c r="E224" s="43"/>
      <c r="F224" s="43"/>
      <c r="G224" s="43">
        <v>57.82</v>
      </c>
      <c r="H224" s="43"/>
      <c r="I224" s="43">
        <f t="shared" si="55"/>
        <v>0</v>
      </c>
      <c r="J224" s="43">
        <f t="shared" si="56"/>
        <v>57.82</v>
      </c>
    </row>
    <row r="225" spans="1:10" ht="20.100000000000001" customHeight="1" x14ac:dyDescent="0.25">
      <c r="A225" s="47">
        <v>2</v>
      </c>
      <c r="B225" s="31" t="s">
        <v>158</v>
      </c>
      <c r="C225" s="38"/>
      <c r="D225" s="43"/>
      <c r="E225" s="43"/>
      <c r="F225" s="43"/>
      <c r="G225" s="43"/>
      <c r="H225" s="43"/>
      <c r="I225" s="43">
        <f t="shared" si="55"/>
        <v>0</v>
      </c>
      <c r="J225" s="43">
        <f t="shared" si="56"/>
        <v>0</v>
      </c>
    </row>
    <row r="226" spans="1:10" ht="20.100000000000001" customHeight="1" x14ac:dyDescent="0.25">
      <c r="A226" s="11"/>
      <c r="B226" s="12" t="s">
        <v>157</v>
      </c>
      <c r="C226" s="13">
        <f t="shared" ref="C226:J226" si="63">+C225+C224</f>
        <v>0</v>
      </c>
      <c r="D226" s="13">
        <f t="shared" si="63"/>
        <v>0</v>
      </c>
      <c r="E226" s="13">
        <f t="shared" si="63"/>
        <v>0</v>
      </c>
      <c r="F226" s="13">
        <f t="shared" si="63"/>
        <v>0</v>
      </c>
      <c r="G226" s="13">
        <f t="shared" si="63"/>
        <v>57.82</v>
      </c>
      <c r="H226" s="13">
        <f t="shared" si="63"/>
        <v>0</v>
      </c>
      <c r="I226" s="13">
        <f t="shared" si="63"/>
        <v>0</v>
      </c>
      <c r="J226" s="13">
        <f t="shared" si="63"/>
        <v>57.82</v>
      </c>
    </row>
    <row r="227" spans="1:10" ht="20.100000000000001" customHeight="1" x14ac:dyDescent="0.25">
      <c r="A227" s="47">
        <v>3</v>
      </c>
      <c r="B227" s="31" t="s">
        <v>159</v>
      </c>
      <c r="C227" s="38"/>
      <c r="D227" s="43"/>
      <c r="E227" s="43"/>
      <c r="F227" s="43"/>
      <c r="G227" s="43">
        <v>28.09</v>
      </c>
      <c r="H227" s="43"/>
      <c r="I227" s="43">
        <f t="shared" si="55"/>
        <v>0</v>
      </c>
      <c r="J227" s="43">
        <f t="shared" si="56"/>
        <v>28.09</v>
      </c>
    </row>
    <row r="228" spans="1:10" ht="20.100000000000001" customHeight="1" x14ac:dyDescent="0.25">
      <c r="A228" s="47">
        <v>4</v>
      </c>
      <c r="B228" s="31" t="s">
        <v>160</v>
      </c>
      <c r="C228" s="38"/>
      <c r="D228" s="43"/>
      <c r="E228" s="43"/>
      <c r="F228" s="43"/>
      <c r="G228" s="43">
        <v>6.05</v>
      </c>
      <c r="H228" s="43"/>
      <c r="I228" s="43">
        <f t="shared" si="55"/>
        <v>0</v>
      </c>
      <c r="J228" s="43">
        <f t="shared" si="56"/>
        <v>6.05</v>
      </c>
    </row>
    <row r="229" spans="1:10" ht="20.100000000000001" customHeight="1" x14ac:dyDescent="0.25">
      <c r="A229" s="47">
        <v>5</v>
      </c>
      <c r="B229" s="31" t="s">
        <v>161</v>
      </c>
      <c r="C229" s="38"/>
      <c r="D229" s="43"/>
      <c r="E229" s="43"/>
      <c r="F229" s="43"/>
      <c r="G229" s="43"/>
      <c r="H229" s="43"/>
      <c r="I229" s="43">
        <f t="shared" si="55"/>
        <v>0</v>
      </c>
      <c r="J229" s="43">
        <f t="shared" si="56"/>
        <v>0</v>
      </c>
    </row>
    <row r="230" spans="1:10" ht="20.100000000000001" customHeight="1" x14ac:dyDescent="0.25">
      <c r="A230" s="47">
        <v>6</v>
      </c>
      <c r="B230" s="31" t="s">
        <v>162</v>
      </c>
      <c r="C230" s="38"/>
      <c r="D230" s="43"/>
      <c r="E230" s="43"/>
      <c r="F230" s="43"/>
      <c r="G230" s="43"/>
      <c r="H230" s="43"/>
      <c r="I230" s="43">
        <f t="shared" si="55"/>
        <v>0</v>
      </c>
      <c r="J230" s="43">
        <f t="shared" si="56"/>
        <v>0</v>
      </c>
    </row>
    <row r="231" spans="1:10" ht="20.100000000000001" customHeight="1" x14ac:dyDescent="0.25">
      <c r="A231" s="47">
        <v>7</v>
      </c>
      <c r="B231" s="31" t="s">
        <v>163</v>
      </c>
      <c r="C231" s="38"/>
      <c r="D231" s="43"/>
      <c r="E231" s="43"/>
      <c r="F231" s="43"/>
      <c r="G231" s="43"/>
      <c r="H231" s="43"/>
      <c r="I231" s="43">
        <f t="shared" si="55"/>
        <v>0</v>
      </c>
      <c r="J231" s="43">
        <f t="shared" si="56"/>
        <v>0</v>
      </c>
    </row>
    <row r="232" spans="1:10" ht="20.100000000000001" customHeight="1" x14ac:dyDescent="0.25">
      <c r="A232" s="47">
        <v>8</v>
      </c>
      <c r="B232" s="31" t="s">
        <v>268</v>
      </c>
      <c r="C232" s="38"/>
      <c r="D232" s="43"/>
      <c r="E232" s="43"/>
      <c r="F232" s="43"/>
      <c r="G232" s="43"/>
      <c r="H232" s="43"/>
      <c r="I232" s="43">
        <f t="shared" si="55"/>
        <v>0</v>
      </c>
      <c r="J232" s="43">
        <f t="shared" si="56"/>
        <v>0</v>
      </c>
    </row>
    <row r="233" spans="1:10" ht="20.100000000000001" customHeight="1" x14ac:dyDescent="0.25">
      <c r="A233" s="47">
        <v>9</v>
      </c>
      <c r="B233" s="31" t="s">
        <v>240</v>
      </c>
      <c r="C233" s="38"/>
      <c r="D233" s="43"/>
      <c r="E233" s="43"/>
      <c r="F233" s="43"/>
      <c r="G233" s="43"/>
      <c r="H233" s="43"/>
      <c r="I233" s="43">
        <f t="shared" si="55"/>
        <v>0</v>
      </c>
      <c r="J233" s="43">
        <f t="shared" si="56"/>
        <v>0</v>
      </c>
    </row>
    <row r="234" spans="1:10" ht="20.100000000000001" customHeight="1" x14ac:dyDescent="0.25">
      <c r="A234" s="11"/>
      <c r="B234" s="12" t="s">
        <v>163</v>
      </c>
      <c r="C234" s="13">
        <f t="shared" ref="C234:J234" si="64">+C233+C232+C231</f>
        <v>0</v>
      </c>
      <c r="D234" s="13">
        <f t="shared" si="64"/>
        <v>0</v>
      </c>
      <c r="E234" s="13">
        <f t="shared" si="64"/>
        <v>0</v>
      </c>
      <c r="F234" s="13">
        <f t="shared" si="64"/>
        <v>0</v>
      </c>
      <c r="G234" s="13">
        <f t="shared" si="64"/>
        <v>0</v>
      </c>
      <c r="H234" s="13">
        <f t="shared" si="64"/>
        <v>0</v>
      </c>
      <c r="I234" s="13">
        <f t="shared" si="64"/>
        <v>0</v>
      </c>
      <c r="J234" s="13">
        <f t="shared" si="64"/>
        <v>0</v>
      </c>
    </row>
    <row r="235" spans="1:10" ht="20.100000000000001" customHeight="1" x14ac:dyDescent="0.25">
      <c r="A235" s="47">
        <v>10</v>
      </c>
      <c r="B235" s="31" t="s">
        <v>165</v>
      </c>
      <c r="C235" s="38"/>
      <c r="D235" s="43"/>
      <c r="E235" s="43"/>
      <c r="F235" s="43"/>
      <c r="G235" s="43"/>
      <c r="H235" s="43"/>
      <c r="I235" s="43">
        <f t="shared" si="55"/>
        <v>0</v>
      </c>
      <c r="J235" s="43">
        <f t="shared" si="56"/>
        <v>0</v>
      </c>
    </row>
    <row r="236" spans="1:10" ht="20.100000000000001" customHeight="1" x14ac:dyDescent="0.25">
      <c r="A236" s="47">
        <v>11</v>
      </c>
      <c r="B236" s="31" t="s">
        <v>166</v>
      </c>
      <c r="C236" s="38"/>
      <c r="D236" s="43"/>
      <c r="E236" s="43"/>
      <c r="F236" s="43"/>
      <c r="G236" s="43"/>
      <c r="H236" s="43"/>
      <c r="I236" s="43">
        <f t="shared" si="55"/>
        <v>0</v>
      </c>
      <c r="J236" s="43">
        <f t="shared" si="56"/>
        <v>0</v>
      </c>
    </row>
    <row r="237" spans="1:10" ht="20.100000000000001" customHeight="1" x14ac:dyDescent="0.25">
      <c r="A237" s="47">
        <v>12</v>
      </c>
      <c r="B237" s="31" t="s">
        <v>215</v>
      </c>
      <c r="C237" s="38"/>
      <c r="D237" s="43"/>
      <c r="E237" s="43"/>
      <c r="F237" s="43"/>
      <c r="G237" s="43"/>
      <c r="H237" s="43"/>
      <c r="I237" s="43">
        <f t="shared" si="55"/>
        <v>0</v>
      </c>
      <c r="J237" s="43">
        <f t="shared" si="56"/>
        <v>0</v>
      </c>
    </row>
    <row r="238" spans="1:10" ht="20.100000000000001" customHeight="1" x14ac:dyDescent="0.25">
      <c r="A238" s="11"/>
      <c r="B238" s="12" t="s">
        <v>165</v>
      </c>
      <c r="C238" s="13">
        <f t="shared" ref="C238:J238" si="65">+C237+C236+C235</f>
        <v>0</v>
      </c>
      <c r="D238" s="13">
        <f t="shared" si="65"/>
        <v>0</v>
      </c>
      <c r="E238" s="13">
        <f t="shared" si="65"/>
        <v>0</v>
      </c>
      <c r="F238" s="13">
        <f t="shared" si="65"/>
        <v>0</v>
      </c>
      <c r="G238" s="13">
        <f t="shared" si="65"/>
        <v>0</v>
      </c>
      <c r="H238" s="13">
        <f t="shared" si="65"/>
        <v>0</v>
      </c>
      <c r="I238" s="13">
        <f t="shared" si="65"/>
        <v>0</v>
      </c>
      <c r="J238" s="13">
        <f t="shared" si="65"/>
        <v>0</v>
      </c>
    </row>
    <row r="239" spans="1:10" ht="20.100000000000001" customHeight="1" x14ac:dyDescent="0.25">
      <c r="A239" s="47">
        <v>13</v>
      </c>
      <c r="B239" s="31" t="s">
        <v>167</v>
      </c>
      <c r="C239" s="38"/>
      <c r="D239" s="43"/>
      <c r="E239" s="43"/>
      <c r="F239" s="43"/>
      <c r="G239" s="43">
        <v>36.9</v>
      </c>
      <c r="H239" s="43"/>
      <c r="I239" s="43">
        <f t="shared" si="55"/>
        <v>0</v>
      </c>
      <c r="J239" s="43">
        <f t="shared" si="56"/>
        <v>36.9</v>
      </c>
    </row>
    <row r="240" spans="1:10" ht="20.100000000000001" customHeight="1" x14ac:dyDescent="0.25">
      <c r="A240" s="22" t="s">
        <v>221</v>
      </c>
      <c r="B240" s="32" t="s">
        <v>168</v>
      </c>
      <c r="C240" s="23">
        <f t="shared" ref="C240:J240" si="66">+C239+C238+C234+C230+C229+C228+C227+C226</f>
        <v>0</v>
      </c>
      <c r="D240" s="23">
        <f t="shared" si="66"/>
        <v>0</v>
      </c>
      <c r="E240" s="23">
        <f t="shared" si="66"/>
        <v>0</v>
      </c>
      <c r="F240" s="23">
        <f t="shared" si="66"/>
        <v>0</v>
      </c>
      <c r="G240" s="23">
        <f t="shared" si="66"/>
        <v>128.85999999999999</v>
      </c>
      <c r="H240" s="23">
        <f t="shared" si="66"/>
        <v>0</v>
      </c>
      <c r="I240" s="23">
        <f t="shared" si="66"/>
        <v>0</v>
      </c>
      <c r="J240" s="23">
        <f t="shared" si="66"/>
        <v>128.85999999999999</v>
      </c>
    </row>
    <row r="241" spans="1:10" ht="20.100000000000001" customHeight="1" x14ac:dyDescent="0.25">
      <c r="A241" s="47">
        <v>1</v>
      </c>
      <c r="B241" s="31" t="s">
        <v>169</v>
      </c>
      <c r="C241" s="38"/>
      <c r="D241" s="43"/>
      <c r="E241" s="43"/>
      <c r="F241" s="43"/>
      <c r="G241" s="43"/>
      <c r="H241" s="43"/>
      <c r="I241" s="43">
        <f t="shared" si="55"/>
        <v>0</v>
      </c>
      <c r="J241" s="43">
        <f t="shared" si="56"/>
        <v>0</v>
      </c>
    </row>
    <row r="242" spans="1:10" ht="20.100000000000001" customHeight="1" x14ac:dyDescent="0.25">
      <c r="A242" s="47">
        <v>2</v>
      </c>
      <c r="B242" s="31" t="s">
        <v>170</v>
      </c>
      <c r="C242" s="38"/>
      <c r="D242" s="43"/>
      <c r="E242" s="43"/>
      <c r="F242" s="43"/>
      <c r="G242" s="43"/>
      <c r="H242" s="43"/>
      <c r="I242" s="43">
        <f t="shared" si="55"/>
        <v>0</v>
      </c>
      <c r="J242" s="43">
        <f t="shared" si="56"/>
        <v>0</v>
      </c>
    </row>
    <row r="243" spans="1:10" ht="20.100000000000001" customHeight="1" x14ac:dyDescent="0.25">
      <c r="A243" s="47">
        <v>3</v>
      </c>
      <c r="B243" s="31" t="s">
        <v>171</v>
      </c>
      <c r="C243" s="38"/>
      <c r="D243" s="43"/>
      <c r="E243" s="43"/>
      <c r="F243" s="43"/>
      <c r="G243" s="43"/>
      <c r="H243" s="43"/>
      <c r="I243" s="43">
        <f t="shared" si="55"/>
        <v>0</v>
      </c>
      <c r="J243" s="43">
        <f t="shared" si="56"/>
        <v>0</v>
      </c>
    </row>
    <row r="244" spans="1:10" ht="20.100000000000001" customHeight="1" x14ac:dyDescent="0.25">
      <c r="A244" s="47">
        <v>4</v>
      </c>
      <c r="B244" s="31" t="s">
        <v>172</v>
      </c>
      <c r="C244" s="38"/>
      <c r="D244" s="43"/>
      <c r="E244" s="43"/>
      <c r="F244" s="43"/>
      <c r="G244" s="43"/>
      <c r="H244" s="43"/>
      <c r="I244" s="43">
        <f t="shared" si="55"/>
        <v>0</v>
      </c>
      <c r="J244" s="43">
        <f t="shared" si="56"/>
        <v>0</v>
      </c>
    </row>
    <row r="245" spans="1:10" ht="20.100000000000001" customHeight="1" x14ac:dyDescent="0.25">
      <c r="A245" s="47">
        <v>5</v>
      </c>
      <c r="B245" s="31" t="s">
        <v>173</v>
      </c>
      <c r="C245" s="38"/>
      <c r="D245" s="43"/>
      <c r="E245" s="43"/>
      <c r="F245" s="43"/>
      <c r="G245" s="43"/>
      <c r="H245" s="43"/>
      <c r="I245" s="43">
        <f t="shared" si="55"/>
        <v>0</v>
      </c>
      <c r="J245" s="43">
        <f t="shared" si="56"/>
        <v>0</v>
      </c>
    </row>
    <row r="246" spans="1:10" ht="20.100000000000001" customHeight="1" x14ac:dyDescent="0.25">
      <c r="A246" s="47">
        <v>6</v>
      </c>
      <c r="B246" s="31" t="s">
        <v>174</v>
      </c>
      <c r="C246" s="38"/>
      <c r="D246" s="43"/>
      <c r="E246" s="43"/>
      <c r="F246" s="43"/>
      <c r="G246" s="43"/>
      <c r="H246" s="43"/>
      <c r="I246" s="43">
        <f t="shared" si="55"/>
        <v>0</v>
      </c>
      <c r="J246" s="43">
        <f t="shared" si="56"/>
        <v>0</v>
      </c>
    </row>
    <row r="247" spans="1:10" ht="20.100000000000001" customHeight="1" x14ac:dyDescent="0.25">
      <c r="A247" s="47">
        <v>7</v>
      </c>
      <c r="B247" s="31" t="s">
        <v>175</v>
      </c>
      <c r="C247" s="38"/>
      <c r="D247" s="43"/>
      <c r="E247" s="43"/>
      <c r="F247" s="43"/>
      <c r="G247" s="43"/>
      <c r="H247" s="43"/>
      <c r="I247" s="43">
        <f t="shared" si="55"/>
        <v>0</v>
      </c>
      <c r="J247" s="43">
        <f t="shared" si="56"/>
        <v>0</v>
      </c>
    </row>
    <row r="248" spans="1:10" ht="20.100000000000001" customHeight="1" x14ac:dyDescent="0.25">
      <c r="A248" s="11"/>
      <c r="B248" s="12" t="s">
        <v>169</v>
      </c>
      <c r="C248" s="13">
        <f t="shared" ref="C248:J248" si="67">SUM(C241:C247)</f>
        <v>0</v>
      </c>
      <c r="D248" s="13">
        <f t="shared" si="67"/>
        <v>0</v>
      </c>
      <c r="E248" s="13">
        <f t="shared" si="67"/>
        <v>0</v>
      </c>
      <c r="F248" s="13">
        <f t="shared" si="67"/>
        <v>0</v>
      </c>
      <c r="G248" s="13">
        <f t="shared" si="67"/>
        <v>0</v>
      </c>
      <c r="H248" s="13">
        <f t="shared" si="67"/>
        <v>0</v>
      </c>
      <c r="I248" s="13">
        <f t="shared" si="67"/>
        <v>0</v>
      </c>
      <c r="J248" s="13">
        <f t="shared" si="67"/>
        <v>0</v>
      </c>
    </row>
    <row r="249" spans="1:10" ht="20.100000000000001" customHeight="1" x14ac:dyDescent="0.25">
      <c r="A249" s="47">
        <v>8</v>
      </c>
      <c r="B249" s="31" t="s">
        <v>176</v>
      </c>
      <c r="C249" s="38"/>
      <c r="D249" s="43"/>
      <c r="E249" s="43"/>
      <c r="F249" s="43"/>
      <c r="G249" s="43"/>
      <c r="H249" s="43"/>
      <c r="I249" s="43">
        <f t="shared" si="55"/>
        <v>0</v>
      </c>
      <c r="J249" s="43">
        <f t="shared" si="56"/>
        <v>0</v>
      </c>
    </row>
    <row r="250" spans="1:10" ht="20.100000000000001" customHeight="1" x14ac:dyDescent="0.25">
      <c r="A250" s="47">
        <v>9</v>
      </c>
      <c r="B250" s="31" t="s">
        <v>216</v>
      </c>
      <c r="C250" s="38"/>
      <c r="D250" s="43"/>
      <c r="E250" s="43"/>
      <c r="F250" s="43"/>
      <c r="G250" s="43"/>
      <c r="H250" s="43"/>
      <c r="I250" s="43">
        <f t="shared" si="55"/>
        <v>0</v>
      </c>
      <c r="J250" s="43">
        <f t="shared" si="56"/>
        <v>0</v>
      </c>
    </row>
    <row r="251" spans="1:10" ht="20.100000000000001" customHeight="1" x14ac:dyDescent="0.25">
      <c r="A251" s="47">
        <v>10</v>
      </c>
      <c r="B251" s="31" t="s">
        <v>177</v>
      </c>
      <c r="C251" s="38"/>
      <c r="D251" s="43"/>
      <c r="E251" s="43"/>
      <c r="F251" s="43"/>
      <c r="G251" s="43"/>
      <c r="H251" s="43"/>
      <c r="I251" s="43">
        <f t="shared" si="55"/>
        <v>0</v>
      </c>
      <c r="J251" s="43">
        <f t="shared" si="56"/>
        <v>0</v>
      </c>
    </row>
    <row r="252" spans="1:10" ht="20.100000000000001" customHeight="1" x14ac:dyDescent="0.25">
      <c r="A252" s="47">
        <v>11</v>
      </c>
      <c r="B252" s="31" t="s">
        <v>178</v>
      </c>
      <c r="C252" s="38"/>
      <c r="D252" s="43"/>
      <c r="E252" s="43"/>
      <c r="F252" s="43"/>
      <c r="G252" s="43"/>
      <c r="H252" s="43"/>
      <c r="I252" s="43">
        <f t="shared" si="55"/>
        <v>0</v>
      </c>
      <c r="J252" s="43">
        <f t="shared" si="56"/>
        <v>0</v>
      </c>
    </row>
    <row r="253" spans="1:10" ht="20.100000000000001" customHeight="1" x14ac:dyDescent="0.25">
      <c r="A253" s="11"/>
      <c r="B253" s="12" t="s">
        <v>176</v>
      </c>
      <c r="C253" s="13">
        <f t="shared" ref="C253:J253" si="68">SUM(C249:C252)</f>
        <v>0</v>
      </c>
      <c r="D253" s="13">
        <f t="shared" si="68"/>
        <v>0</v>
      </c>
      <c r="E253" s="13">
        <f t="shared" si="68"/>
        <v>0</v>
      </c>
      <c r="F253" s="13">
        <f t="shared" si="68"/>
        <v>0</v>
      </c>
      <c r="G253" s="13">
        <f t="shared" si="68"/>
        <v>0</v>
      </c>
      <c r="H253" s="13">
        <f t="shared" si="68"/>
        <v>0</v>
      </c>
      <c r="I253" s="13">
        <f t="shared" si="68"/>
        <v>0</v>
      </c>
      <c r="J253" s="13">
        <f t="shared" si="68"/>
        <v>0</v>
      </c>
    </row>
    <row r="254" spans="1:10" ht="20.100000000000001" customHeight="1" x14ac:dyDescent="0.25">
      <c r="A254" s="47">
        <v>13</v>
      </c>
      <c r="B254" s="31" t="s">
        <v>179</v>
      </c>
      <c r="C254" s="38"/>
      <c r="D254" s="43"/>
      <c r="E254" s="43"/>
      <c r="F254" s="43"/>
      <c r="G254" s="43"/>
      <c r="H254" s="43"/>
      <c r="I254" s="43">
        <f t="shared" si="55"/>
        <v>0</v>
      </c>
      <c r="J254" s="43">
        <f t="shared" si="56"/>
        <v>0</v>
      </c>
    </row>
    <row r="255" spans="1:10" ht="20.100000000000001" customHeight="1" x14ac:dyDescent="0.25">
      <c r="A255" s="47">
        <v>14</v>
      </c>
      <c r="B255" s="31" t="s">
        <v>180</v>
      </c>
      <c r="C255" s="38"/>
      <c r="D255" s="43"/>
      <c r="E255" s="43"/>
      <c r="F255" s="43"/>
      <c r="G255" s="43"/>
      <c r="H255" s="43"/>
      <c r="I255" s="43">
        <f t="shared" si="55"/>
        <v>0</v>
      </c>
      <c r="J255" s="43">
        <f t="shared" si="56"/>
        <v>0</v>
      </c>
    </row>
    <row r="256" spans="1:10" ht="20.100000000000001" customHeight="1" x14ac:dyDescent="0.25">
      <c r="A256" s="11"/>
      <c r="B256" s="12" t="s">
        <v>179</v>
      </c>
      <c r="C256" s="13">
        <f t="shared" ref="C256:J256" si="69">+C254+C255</f>
        <v>0</v>
      </c>
      <c r="D256" s="13">
        <f t="shared" si="69"/>
        <v>0</v>
      </c>
      <c r="E256" s="13">
        <f t="shared" si="69"/>
        <v>0</v>
      </c>
      <c r="F256" s="13">
        <f t="shared" si="69"/>
        <v>0</v>
      </c>
      <c r="G256" s="13">
        <f t="shared" si="69"/>
        <v>0</v>
      </c>
      <c r="H256" s="13">
        <f t="shared" si="69"/>
        <v>0</v>
      </c>
      <c r="I256" s="13">
        <f t="shared" si="69"/>
        <v>0</v>
      </c>
      <c r="J256" s="13">
        <f t="shared" si="69"/>
        <v>0</v>
      </c>
    </row>
    <row r="257" spans="1:10" ht="20.100000000000001" customHeight="1" x14ac:dyDescent="0.25">
      <c r="A257" s="47">
        <v>15</v>
      </c>
      <c r="B257" s="31" t="s">
        <v>213</v>
      </c>
      <c r="C257" s="38"/>
      <c r="D257" s="43"/>
      <c r="E257" s="43"/>
      <c r="F257" s="43"/>
      <c r="G257" s="43"/>
      <c r="H257" s="43"/>
      <c r="I257" s="43">
        <f t="shared" si="55"/>
        <v>0</v>
      </c>
      <c r="J257" s="43">
        <f t="shared" si="56"/>
        <v>0</v>
      </c>
    </row>
    <row r="258" spans="1:10" ht="20.100000000000001" customHeight="1" x14ac:dyDescent="0.25">
      <c r="A258" s="47">
        <v>16</v>
      </c>
      <c r="B258" s="31" t="s">
        <v>182</v>
      </c>
      <c r="C258" s="38"/>
      <c r="D258" s="43"/>
      <c r="E258" s="43"/>
      <c r="F258" s="43"/>
      <c r="G258" s="43"/>
      <c r="H258" s="43"/>
      <c r="I258" s="43">
        <f t="shared" si="55"/>
        <v>0</v>
      </c>
      <c r="J258" s="43">
        <f t="shared" si="56"/>
        <v>0</v>
      </c>
    </row>
    <row r="259" spans="1:10" ht="20.100000000000001" customHeight="1" x14ac:dyDescent="0.25">
      <c r="A259" s="47">
        <v>17</v>
      </c>
      <c r="B259" s="31" t="s">
        <v>183</v>
      </c>
      <c r="C259" s="38"/>
      <c r="D259" s="43"/>
      <c r="E259" s="43"/>
      <c r="F259" s="43"/>
      <c r="G259" s="43"/>
      <c r="H259" s="43"/>
      <c r="I259" s="43">
        <f t="shared" si="55"/>
        <v>0</v>
      </c>
      <c r="J259" s="43">
        <f t="shared" si="56"/>
        <v>0</v>
      </c>
    </row>
    <row r="260" spans="1:10" ht="20.100000000000001" customHeight="1" x14ac:dyDescent="0.25">
      <c r="A260" s="11"/>
      <c r="B260" s="12" t="s">
        <v>181</v>
      </c>
      <c r="C260" s="13">
        <f t="shared" ref="C260:J260" si="70">+C259+C258+C257</f>
        <v>0</v>
      </c>
      <c r="D260" s="13">
        <f t="shared" si="70"/>
        <v>0</v>
      </c>
      <c r="E260" s="13">
        <f t="shared" si="70"/>
        <v>0</v>
      </c>
      <c r="F260" s="13">
        <f t="shared" si="70"/>
        <v>0</v>
      </c>
      <c r="G260" s="13">
        <f t="shared" si="70"/>
        <v>0</v>
      </c>
      <c r="H260" s="13">
        <f t="shared" si="70"/>
        <v>0</v>
      </c>
      <c r="I260" s="13">
        <f t="shared" si="70"/>
        <v>0</v>
      </c>
      <c r="J260" s="13">
        <f t="shared" si="70"/>
        <v>0</v>
      </c>
    </row>
    <row r="261" spans="1:10" ht="20.100000000000001" customHeight="1" x14ac:dyDescent="0.25">
      <c r="A261" s="47">
        <v>18</v>
      </c>
      <c r="B261" s="31" t="s">
        <v>184</v>
      </c>
      <c r="C261" s="38"/>
      <c r="D261" s="43"/>
      <c r="E261" s="43"/>
      <c r="F261" s="43"/>
      <c r="G261" s="43"/>
      <c r="H261" s="43"/>
      <c r="I261" s="43">
        <f t="shared" si="55"/>
        <v>0</v>
      </c>
      <c r="J261" s="43">
        <f t="shared" si="56"/>
        <v>0</v>
      </c>
    </row>
    <row r="262" spans="1:10" ht="20.100000000000001" customHeight="1" x14ac:dyDescent="0.25">
      <c r="A262" s="22" t="s">
        <v>222</v>
      </c>
      <c r="B262" s="32" t="s">
        <v>185</v>
      </c>
      <c r="C262" s="23">
        <f t="shared" ref="C262:J262" si="71">+C261+C260+C256+C253+C248</f>
        <v>0</v>
      </c>
      <c r="D262" s="23">
        <f t="shared" si="71"/>
        <v>0</v>
      </c>
      <c r="E262" s="23">
        <f t="shared" si="71"/>
        <v>0</v>
      </c>
      <c r="F262" s="23">
        <f t="shared" si="71"/>
        <v>0</v>
      </c>
      <c r="G262" s="23">
        <f t="shared" si="71"/>
        <v>0</v>
      </c>
      <c r="H262" s="23">
        <f t="shared" si="71"/>
        <v>0</v>
      </c>
      <c r="I262" s="23">
        <f t="shared" si="71"/>
        <v>0</v>
      </c>
      <c r="J262" s="23">
        <f t="shared" si="71"/>
        <v>0</v>
      </c>
    </row>
    <row r="263" spans="1:10" ht="20.100000000000001" customHeight="1" x14ac:dyDescent="0.25">
      <c r="A263" s="47">
        <v>1</v>
      </c>
      <c r="B263" s="31" t="s">
        <v>186</v>
      </c>
      <c r="C263" s="38"/>
      <c r="D263" s="43">
        <f>262.5+262.5+262.5+262.5</f>
        <v>1050</v>
      </c>
      <c r="E263" s="43">
        <f>62.5+62.5+62.5-65</f>
        <v>122.5</v>
      </c>
      <c r="F263" s="43"/>
      <c r="G263" s="43"/>
      <c r="H263" s="43"/>
      <c r="I263" s="43">
        <f t="shared" ref="I263:I287" si="72">C263+D263+F263+H263</f>
        <v>1050</v>
      </c>
      <c r="J263" s="43">
        <f t="shared" ref="J263:J287" si="73">E263+G263</f>
        <v>122.5</v>
      </c>
    </row>
    <row r="264" spans="1:10" ht="20.100000000000001" customHeight="1" x14ac:dyDescent="0.25">
      <c r="A264" s="47">
        <v>2</v>
      </c>
      <c r="B264" s="31" t="s">
        <v>187</v>
      </c>
      <c r="C264" s="38"/>
      <c r="D264" s="43"/>
      <c r="E264" s="43"/>
      <c r="F264" s="43"/>
      <c r="G264" s="43"/>
      <c r="H264" s="43"/>
      <c r="I264" s="43">
        <f t="shared" si="72"/>
        <v>0</v>
      </c>
      <c r="J264" s="43">
        <f t="shared" si="73"/>
        <v>0</v>
      </c>
    </row>
    <row r="265" spans="1:10" ht="20.100000000000001" customHeight="1" x14ac:dyDescent="0.25">
      <c r="A265" s="47">
        <v>3</v>
      </c>
      <c r="B265" s="31" t="s">
        <v>188</v>
      </c>
      <c r="C265" s="38"/>
      <c r="D265" s="43"/>
      <c r="E265" s="43"/>
      <c r="F265" s="43"/>
      <c r="G265" s="43"/>
      <c r="H265" s="43"/>
      <c r="I265" s="43">
        <f t="shared" si="72"/>
        <v>0</v>
      </c>
      <c r="J265" s="43">
        <f t="shared" si="73"/>
        <v>0</v>
      </c>
    </row>
    <row r="266" spans="1:10" ht="20.100000000000001" customHeight="1" x14ac:dyDescent="0.25">
      <c r="A266" s="47">
        <v>4</v>
      </c>
      <c r="B266" s="31" t="s">
        <v>189</v>
      </c>
      <c r="C266" s="38"/>
      <c r="D266" s="43"/>
      <c r="E266" s="43"/>
      <c r="F266" s="43"/>
      <c r="G266" s="43"/>
      <c r="H266" s="43"/>
      <c r="I266" s="43">
        <f t="shared" si="72"/>
        <v>0</v>
      </c>
      <c r="J266" s="43">
        <f t="shared" si="73"/>
        <v>0</v>
      </c>
    </row>
    <row r="267" spans="1:10" ht="20.100000000000001" customHeight="1" x14ac:dyDescent="0.25">
      <c r="A267" s="47">
        <v>5</v>
      </c>
      <c r="B267" s="31" t="s">
        <v>190</v>
      </c>
      <c r="C267" s="38"/>
      <c r="D267" s="43"/>
      <c r="E267" s="43"/>
      <c r="F267" s="43"/>
      <c r="G267" s="43"/>
      <c r="H267" s="43"/>
      <c r="I267" s="43">
        <f t="shared" si="72"/>
        <v>0</v>
      </c>
      <c r="J267" s="43">
        <f t="shared" si="73"/>
        <v>0</v>
      </c>
    </row>
    <row r="268" spans="1:10" ht="20.100000000000001" customHeight="1" x14ac:dyDescent="0.25">
      <c r="A268" s="16"/>
      <c r="B268" s="12" t="s">
        <v>189</v>
      </c>
      <c r="C268" s="19">
        <f t="shared" ref="C268:J268" si="74">+C267+C266</f>
        <v>0</v>
      </c>
      <c r="D268" s="19">
        <f t="shared" si="74"/>
        <v>0</v>
      </c>
      <c r="E268" s="19">
        <f t="shared" si="74"/>
        <v>0</v>
      </c>
      <c r="F268" s="19">
        <f t="shared" si="74"/>
        <v>0</v>
      </c>
      <c r="G268" s="19">
        <f t="shared" si="74"/>
        <v>0</v>
      </c>
      <c r="H268" s="19">
        <f t="shared" si="74"/>
        <v>0</v>
      </c>
      <c r="I268" s="19">
        <f t="shared" si="74"/>
        <v>0</v>
      </c>
      <c r="J268" s="19">
        <f t="shared" si="74"/>
        <v>0</v>
      </c>
    </row>
    <row r="269" spans="1:10" ht="38.25" customHeight="1" x14ac:dyDescent="0.25">
      <c r="A269" s="47">
        <v>6</v>
      </c>
      <c r="B269" s="9" t="s">
        <v>191</v>
      </c>
      <c r="C269" s="38"/>
      <c r="D269" s="43"/>
      <c r="E269" s="43"/>
      <c r="F269" s="43"/>
      <c r="G269" s="43"/>
      <c r="H269" s="43"/>
      <c r="I269" s="43">
        <f t="shared" si="72"/>
        <v>0</v>
      </c>
      <c r="J269" s="43">
        <f t="shared" si="73"/>
        <v>0</v>
      </c>
    </row>
    <row r="270" spans="1:10" ht="20.100000000000001" customHeight="1" x14ac:dyDescent="0.25">
      <c r="A270" s="22" t="s">
        <v>223</v>
      </c>
      <c r="B270" s="32" t="s">
        <v>214</v>
      </c>
      <c r="C270" s="23">
        <f t="shared" ref="C270:J270" si="75">+C263+C264+C265+C268+C269</f>
        <v>0</v>
      </c>
      <c r="D270" s="23">
        <f t="shared" si="75"/>
        <v>1050</v>
      </c>
      <c r="E270" s="23">
        <f t="shared" si="75"/>
        <v>122.5</v>
      </c>
      <c r="F270" s="23">
        <f t="shared" si="75"/>
        <v>0</v>
      </c>
      <c r="G270" s="23">
        <f t="shared" si="75"/>
        <v>0</v>
      </c>
      <c r="H270" s="23">
        <f t="shared" si="75"/>
        <v>0</v>
      </c>
      <c r="I270" s="23">
        <f t="shared" si="75"/>
        <v>1050</v>
      </c>
      <c r="J270" s="23">
        <f t="shared" si="75"/>
        <v>122.5</v>
      </c>
    </row>
    <row r="271" spans="1:10" s="55" customFormat="1" ht="20.100000000000001" customHeight="1" x14ac:dyDescent="0.25">
      <c r="A271" s="37"/>
      <c r="B271" s="40" t="s">
        <v>245</v>
      </c>
      <c r="C271" s="28"/>
      <c r="D271" s="28">
        <v>180</v>
      </c>
      <c r="E271" s="28"/>
      <c r="F271" s="28"/>
      <c r="G271" s="28"/>
      <c r="H271" s="28">
        <v>70</v>
      </c>
      <c r="I271" s="43">
        <f t="shared" si="72"/>
        <v>250</v>
      </c>
      <c r="J271" s="43">
        <f t="shared" si="73"/>
        <v>0</v>
      </c>
    </row>
    <row r="272" spans="1:10" ht="20.100000000000001" customHeight="1" x14ac:dyDescent="0.25">
      <c r="A272" s="22"/>
      <c r="B272" s="32" t="s">
        <v>260</v>
      </c>
      <c r="C272" s="23">
        <f>C271</f>
        <v>0</v>
      </c>
      <c r="D272" s="23">
        <f t="shared" ref="D272:J272" si="76">D271</f>
        <v>180</v>
      </c>
      <c r="E272" s="23">
        <f t="shared" si="76"/>
        <v>0</v>
      </c>
      <c r="F272" s="23">
        <f t="shared" si="76"/>
        <v>0</v>
      </c>
      <c r="G272" s="23">
        <f t="shared" si="76"/>
        <v>0</v>
      </c>
      <c r="H272" s="23">
        <f t="shared" si="76"/>
        <v>70</v>
      </c>
      <c r="I272" s="23">
        <f t="shared" si="76"/>
        <v>250</v>
      </c>
      <c r="J272" s="23">
        <f t="shared" si="76"/>
        <v>0</v>
      </c>
    </row>
    <row r="273" spans="1:10" ht="20.100000000000001" customHeight="1" x14ac:dyDescent="0.25">
      <c r="A273" s="47">
        <v>1</v>
      </c>
      <c r="B273" s="31" t="s">
        <v>192</v>
      </c>
      <c r="C273" s="38"/>
      <c r="D273" s="43"/>
      <c r="E273" s="43"/>
      <c r="F273" s="43"/>
      <c r="G273" s="43"/>
      <c r="H273" s="43"/>
      <c r="I273" s="43">
        <f t="shared" si="72"/>
        <v>0</v>
      </c>
      <c r="J273" s="43">
        <f t="shared" si="73"/>
        <v>0</v>
      </c>
    </row>
    <row r="274" spans="1:10" ht="20.100000000000001" customHeight="1" x14ac:dyDescent="0.25">
      <c r="A274" s="47">
        <v>2</v>
      </c>
      <c r="B274" s="31" t="s">
        <v>193</v>
      </c>
      <c r="C274" s="38"/>
      <c r="D274" s="43"/>
      <c r="E274" s="43"/>
      <c r="F274" s="43"/>
      <c r="G274" s="43"/>
      <c r="H274" s="43"/>
      <c r="I274" s="43">
        <f t="shared" si="72"/>
        <v>0</v>
      </c>
      <c r="J274" s="43">
        <f t="shared" si="73"/>
        <v>0</v>
      </c>
    </row>
    <row r="275" spans="1:10" ht="20.100000000000001" customHeight="1" x14ac:dyDescent="0.25">
      <c r="A275" s="47">
        <v>3</v>
      </c>
      <c r="B275" s="31" t="s">
        <v>194</v>
      </c>
      <c r="C275" s="38"/>
      <c r="D275" s="43"/>
      <c r="E275" s="43"/>
      <c r="F275" s="43"/>
      <c r="G275" s="43"/>
      <c r="H275" s="43"/>
      <c r="I275" s="43">
        <f t="shared" si="72"/>
        <v>0</v>
      </c>
      <c r="J275" s="43">
        <f t="shared" si="73"/>
        <v>0</v>
      </c>
    </row>
    <row r="276" spans="1:10" ht="20.100000000000001" customHeight="1" x14ac:dyDescent="0.25">
      <c r="A276" s="47">
        <v>4</v>
      </c>
      <c r="B276" s="31" t="s">
        <v>195</v>
      </c>
      <c r="C276" s="38"/>
      <c r="D276" s="43"/>
      <c r="E276" s="43"/>
      <c r="F276" s="43"/>
      <c r="G276" s="43"/>
      <c r="H276" s="43"/>
      <c r="I276" s="43">
        <f t="shared" si="72"/>
        <v>0</v>
      </c>
      <c r="J276" s="43">
        <f t="shared" si="73"/>
        <v>0</v>
      </c>
    </row>
    <row r="277" spans="1:10" ht="20.100000000000001" customHeight="1" x14ac:dyDescent="0.25">
      <c r="A277" s="47">
        <v>5</v>
      </c>
      <c r="B277" s="31" t="s">
        <v>196</v>
      </c>
      <c r="C277" s="38"/>
      <c r="D277" s="43"/>
      <c r="E277" s="43"/>
      <c r="F277" s="43"/>
      <c r="G277" s="43"/>
      <c r="H277" s="43"/>
      <c r="I277" s="43">
        <f t="shared" si="72"/>
        <v>0</v>
      </c>
      <c r="J277" s="43">
        <f t="shared" si="73"/>
        <v>0</v>
      </c>
    </row>
    <row r="278" spans="1:10" ht="20.100000000000001" customHeight="1" x14ac:dyDescent="0.25">
      <c r="A278" s="47">
        <v>6</v>
      </c>
      <c r="B278" s="31" t="s">
        <v>197</v>
      </c>
      <c r="C278" s="38"/>
      <c r="D278" s="43"/>
      <c r="E278" s="43"/>
      <c r="F278" s="43"/>
      <c r="G278" s="43"/>
      <c r="H278" s="43"/>
      <c r="I278" s="43">
        <f t="shared" si="72"/>
        <v>0</v>
      </c>
      <c r="J278" s="43">
        <f t="shared" si="73"/>
        <v>0</v>
      </c>
    </row>
    <row r="279" spans="1:10" ht="20.100000000000001" customHeight="1" x14ac:dyDescent="0.25">
      <c r="A279" s="47">
        <v>7</v>
      </c>
      <c r="B279" s="31" t="s">
        <v>198</v>
      </c>
      <c r="C279" s="38"/>
      <c r="D279" s="43"/>
      <c r="E279" s="43"/>
      <c r="F279" s="43"/>
      <c r="G279" s="43"/>
      <c r="H279" s="43"/>
      <c r="I279" s="43">
        <f t="shared" si="72"/>
        <v>0</v>
      </c>
      <c r="J279" s="43">
        <f t="shared" si="73"/>
        <v>0</v>
      </c>
    </row>
    <row r="280" spans="1:10" ht="20.100000000000001" customHeight="1" x14ac:dyDescent="0.25">
      <c r="A280" s="47">
        <v>8</v>
      </c>
      <c r="B280" s="31" t="s">
        <v>199</v>
      </c>
      <c r="C280" s="38"/>
      <c r="D280" s="43"/>
      <c r="E280" s="43"/>
      <c r="F280" s="43"/>
      <c r="G280" s="43"/>
      <c r="H280" s="43"/>
      <c r="I280" s="43">
        <f t="shared" si="72"/>
        <v>0</v>
      </c>
      <c r="J280" s="43">
        <f t="shared" si="73"/>
        <v>0</v>
      </c>
    </row>
    <row r="281" spans="1:10" ht="20.100000000000001" customHeight="1" x14ac:dyDescent="0.25">
      <c r="A281" s="47">
        <v>9</v>
      </c>
      <c r="B281" s="31" t="s">
        <v>200</v>
      </c>
      <c r="C281" s="38"/>
      <c r="D281" s="43"/>
      <c r="E281" s="43"/>
      <c r="F281" s="43"/>
      <c r="G281" s="43"/>
      <c r="H281" s="43"/>
      <c r="I281" s="43">
        <f t="shared" si="72"/>
        <v>0</v>
      </c>
      <c r="J281" s="43">
        <f t="shared" si="73"/>
        <v>0</v>
      </c>
    </row>
    <row r="282" spans="1:10" ht="20.100000000000001" customHeight="1" x14ac:dyDescent="0.25">
      <c r="A282" s="47">
        <v>10</v>
      </c>
      <c r="B282" s="31" t="s">
        <v>201</v>
      </c>
      <c r="C282" s="38"/>
      <c r="D282" s="43"/>
      <c r="E282" s="43"/>
      <c r="F282" s="43"/>
      <c r="G282" s="43"/>
      <c r="H282" s="43"/>
      <c r="I282" s="43">
        <f t="shared" si="72"/>
        <v>0</v>
      </c>
      <c r="J282" s="43">
        <f t="shared" si="73"/>
        <v>0</v>
      </c>
    </row>
    <row r="283" spans="1:10" ht="20.100000000000001" customHeight="1" x14ac:dyDescent="0.25">
      <c r="A283" s="47">
        <v>11</v>
      </c>
      <c r="B283" s="31" t="s">
        <v>202</v>
      </c>
      <c r="C283" s="38"/>
      <c r="D283" s="43"/>
      <c r="E283" s="43"/>
      <c r="F283" s="43"/>
      <c r="G283" s="43"/>
      <c r="H283" s="43"/>
      <c r="I283" s="43">
        <f t="shared" si="72"/>
        <v>0</v>
      </c>
      <c r="J283" s="43">
        <f t="shared" si="73"/>
        <v>0</v>
      </c>
    </row>
    <row r="284" spans="1:10" ht="20.100000000000001" customHeight="1" x14ac:dyDescent="0.25">
      <c r="A284" s="47">
        <v>12</v>
      </c>
      <c r="B284" s="31" t="s">
        <v>203</v>
      </c>
      <c r="C284" s="38"/>
      <c r="D284" s="43"/>
      <c r="E284" s="43"/>
      <c r="F284" s="43"/>
      <c r="G284" s="43"/>
      <c r="H284" s="43"/>
      <c r="I284" s="43">
        <f t="shared" si="72"/>
        <v>0</v>
      </c>
      <c r="J284" s="43">
        <f t="shared" si="73"/>
        <v>0</v>
      </c>
    </row>
    <row r="285" spans="1:10" ht="20.100000000000001" customHeight="1" x14ac:dyDescent="0.25">
      <c r="A285" s="47">
        <v>13</v>
      </c>
      <c r="B285" s="31" t="s">
        <v>228</v>
      </c>
      <c r="C285" s="38"/>
      <c r="D285" s="43"/>
      <c r="E285" s="43"/>
      <c r="F285" s="43"/>
      <c r="G285" s="43"/>
      <c r="H285" s="43"/>
      <c r="I285" s="43">
        <f t="shared" si="72"/>
        <v>0</v>
      </c>
      <c r="J285" s="43">
        <f t="shared" si="73"/>
        <v>0</v>
      </c>
    </row>
    <row r="286" spans="1:10" ht="20.100000000000001" customHeight="1" x14ac:dyDescent="0.25">
      <c r="A286" s="47">
        <v>14</v>
      </c>
      <c r="B286" s="31" t="s">
        <v>229</v>
      </c>
      <c r="C286" s="38"/>
      <c r="D286" s="43"/>
      <c r="E286" s="43"/>
      <c r="F286" s="43"/>
      <c r="G286" s="43"/>
      <c r="H286" s="43"/>
      <c r="I286" s="43">
        <f t="shared" si="72"/>
        <v>0</v>
      </c>
      <c r="J286" s="43">
        <f t="shared" si="73"/>
        <v>0</v>
      </c>
    </row>
    <row r="287" spans="1:10" ht="20.100000000000001" customHeight="1" x14ac:dyDescent="0.25">
      <c r="A287" s="47">
        <v>15</v>
      </c>
      <c r="B287" s="31" t="s">
        <v>227</v>
      </c>
      <c r="C287" s="38"/>
      <c r="D287" s="43"/>
      <c r="E287" s="43"/>
      <c r="F287" s="43"/>
      <c r="G287" s="43"/>
      <c r="H287" s="43"/>
      <c r="I287" s="43">
        <f t="shared" si="72"/>
        <v>0</v>
      </c>
      <c r="J287" s="43">
        <f t="shared" si="73"/>
        <v>0</v>
      </c>
    </row>
    <row r="288" spans="1:10" ht="20.100000000000001" customHeight="1" x14ac:dyDescent="0.25">
      <c r="A288" s="47">
        <v>16</v>
      </c>
      <c r="B288" s="35" t="s">
        <v>212</v>
      </c>
      <c r="C288" s="38"/>
      <c r="D288" s="43"/>
      <c r="E288" s="43"/>
      <c r="F288" s="43"/>
      <c r="G288" s="43"/>
      <c r="H288" s="43"/>
      <c r="I288" s="43">
        <f>C288+D288+F288+H288</f>
        <v>0</v>
      </c>
      <c r="J288" s="43">
        <f>E288+G288</f>
        <v>0</v>
      </c>
    </row>
    <row r="289" spans="1:10" ht="20.100000000000001" customHeight="1" x14ac:dyDescent="0.25">
      <c r="A289" s="22" t="s">
        <v>224</v>
      </c>
      <c r="B289" s="32" t="s">
        <v>204</v>
      </c>
      <c r="C289" s="23">
        <f t="shared" ref="C289:J289" si="77">SUM(C273:C288)</f>
        <v>0</v>
      </c>
      <c r="D289" s="23">
        <f t="shared" si="77"/>
        <v>0</v>
      </c>
      <c r="E289" s="23">
        <f t="shared" si="77"/>
        <v>0</v>
      </c>
      <c r="F289" s="23">
        <f t="shared" si="77"/>
        <v>0</v>
      </c>
      <c r="G289" s="23">
        <f t="shared" si="77"/>
        <v>0</v>
      </c>
      <c r="H289" s="23">
        <f t="shared" si="77"/>
        <v>0</v>
      </c>
      <c r="I289" s="23">
        <f t="shared" si="77"/>
        <v>0</v>
      </c>
      <c r="J289" s="23">
        <f t="shared" si="77"/>
        <v>0</v>
      </c>
    </row>
    <row r="290" spans="1:10" ht="20.100000000000001" customHeight="1" x14ac:dyDescent="0.25">
      <c r="A290" s="26"/>
      <c r="B290" s="27" t="s">
        <v>205</v>
      </c>
      <c r="C290" s="23">
        <f>C289+C270+C262+C240+C223+C184+C137+C91+C272</f>
        <v>1465.1399999999999</v>
      </c>
      <c r="D290" s="23">
        <f t="shared" ref="D290:J290" si="78">D289+D270+D262+D240+D223+D184+D137+D91+D272</f>
        <v>1630</v>
      </c>
      <c r="E290" s="23">
        <f t="shared" si="78"/>
        <v>364.5</v>
      </c>
      <c r="F290" s="23">
        <f t="shared" si="78"/>
        <v>0</v>
      </c>
      <c r="G290" s="23">
        <f t="shared" si="78"/>
        <v>570.5</v>
      </c>
      <c r="H290" s="23">
        <f t="shared" si="78"/>
        <v>70</v>
      </c>
      <c r="I290" s="23">
        <f t="shared" si="78"/>
        <v>3165.14</v>
      </c>
      <c r="J290" s="23">
        <f t="shared" si="78"/>
        <v>935</v>
      </c>
    </row>
  </sheetData>
  <sheetProtection algorithmName="SHA-512" hashValue="e+rh5abZZ1CPD4UiaDos9zS7m38p66y3DQZiSPfkktL3innhGjbGGdjgw1S7x7wWP17H3WjZyNdy4FVvmx0zNw==" saltValue="I5MpekORhbv/QR8MvLsDUA==" spinCount="100000" sheet="1" objects="1" scenarios="1"/>
  <autoFilter ref="A5:J290" xr:uid="{00000000-0009-0000-0000-000001000000}"/>
  <mergeCells count="10">
    <mergeCell ref="D4:E4"/>
    <mergeCell ref="F4:G4"/>
    <mergeCell ref="I4:J4"/>
    <mergeCell ref="C1:J1"/>
    <mergeCell ref="I2:J2"/>
    <mergeCell ref="D3:E3"/>
    <mergeCell ref="F3:G3"/>
    <mergeCell ref="I3:J3"/>
    <mergeCell ref="F2:G2"/>
    <mergeCell ref="A2:E2"/>
  </mergeCells>
  <conditionalFormatting sqref="C8:J8 C11:J11 C14:J14 C17:J17 C26:J26 C31:J31 C35:J35 C38:J38 C41:J41 C45:J45 C50:J50 C53:J53 C57:J57 C60:J60 C65:J65 C68:J68 C71:J71 C74:J74 C78:J78 C82:J82 C85:J85 C88:J88 C91:J91 C95:J95 C100:J100 C103:J103 C106:J106 C109:J109 C112:J112 C115:J115 C119:J119 C124:J124 C127:J127 C136:J137 C141:J141 C144:J144 C147:J147 C157:J157 C161:J161 C165:J165 C169:J169 C174:J174 C179:J179 C183:J184 C186:J186 C190:J190 C194:J194 C204:J204 C208:J208 C212:J212 C216:J216 C220:J220 C223:J223 C226:J226 C234:J234 C238:J238 C240:J240 C248:J248 C253:J253 C256:J256 C260:J260 C262:J262 C268:J268 I270:J270 C270:H272 I272:J272 C289:J289">
    <cfRule type="containsText" dxfId="0" priority="1" operator="containsText" text="00.000">
      <formula>NOT(ISERROR(SEARCH("00.000",C8)))</formula>
    </cfRule>
  </conditionalFormatting>
  <printOptions horizontalCentered="1" gridLines="1"/>
  <pageMargins left="0" right="0" top="0.31496062992125984" bottom="0.11811023622047245" header="0.31496062992125984" footer="0.31496062992125984"/>
  <pageSetup paperSize="9" scale="50" orientation="landscape" r:id="rId1"/>
  <rowBreaks count="2" manualBreakCount="2">
    <brk id="91" max="9" man="1"/>
    <brk id="24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RE 2024-25</vt:lpstr>
      <vt:lpstr>FUNDS OUT OF 1270</vt:lpstr>
      <vt:lpstr>'FUNDS OUT OF 1270'!Print_Area</vt:lpstr>
      <vt:lpstr>'RE 2024-25'!Print_Area</vt:lpstr>
      <vt:lpstr>'FUNDS OUT OF 1270'!Print_Titles</vt:lpstr>
      <vt:lpstr>'RE 2024-25'!Print_Titles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2025-05-09T06:34:38Z</dcterms:modified>
</cp:coreProperties>
</file>