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Salary Pension Master Table 2" sheetId="1" r:id="rId1"/>
  </sheets>
  <definedNames>
    <definedName name="_xlnm._FilterDatabase" localSheetId="0" hidden="1">'Salary Pension Master Table 2'!$A$5:$N$284</definedName>
    <definedName name="_xlnm.Print_Area" localSheetId="0">'Salary Pension Master Table 2'!$A$1:$N$284</definedName>
    <definedName name="_xlnm.Print_Titles" localSheetId="0">'Salary Pension Master Table 2'!$2:$5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7" i="1" l="1"/>
  <c r="L6" i="1"/>
  <c r="L8" i="1" s="1"/>
  <c r="K6" i="1"/>
  <c r="J283" i="1"/>
  <c r="I283" i="1"/>
  <c r="H283" i="1"/>
  <c r="G283" i="1"/>
  <c r="F283" i="1"/>
  <c r="J270" i="1"/>
  <c r="I270" i="1"/>
  <c r="H270" i="1"/>
  <c r="G270" i="1"/>
  <c r="F270" i="1"/>
  <c r="G266" i="1"/>
  <c r="F266" i="1"/>
  <c r="J181" i="1"/>
  <c r="I181" i="1"/>
  <c r="J268" i="1"/>
  <c r="I268" i="1"/>
  <c r="H268" i="1"/>
  <c r="G268" i="1"/>
  <c r="F268" i="1"/>
  <c r="J264" i="1"/>
  <c r="J266" i="1" s="1"/>
  <c r="I264" i="1"/>
  <c r="I266" i="1" s="1"/>
  <c r="H264" i="1"/>
  <c r="H266" i="1" s="1"/>
  <c r="G264" i="1"/>
  <c r="F264" i="1"/>
  <c r="J256" i="1"/>
  <c r="J258" i="1" s="1"/>
  <c r="I256" i="1"/>
  <c r="I258" i="1" s="1"/>
  <c r="H256" i="1"/>
  <c r="H258" i="1" s="1"/>
  <c r="G256" i="1"/>
  <c r="G258" i="1" s="1"/>
  <c r="F256" i="1"/>
  <c r="F258" i="1" s="1"/>
  <c r="J252" i="1"/>
  <c r="I252" i="1"/>
  <c r="H252" i="1"/>
  <c r="G252" i="1"/>
  <c r="F252" i="1"/>
  <c r="J249" i="1"/>
  <c r="I249" i="1"/>
  <c r="H249" i="1"/>
  <c r="G249" i="1"/>
  <c r="F249" i="1"/>
  <c r="J244" i="1"/>
  <c r="I244" i="1"/>
  <c r="H244" i="1"/>
  <c r="G244" i="1"/>
  <c r="F244" i="1"/>
  <c r="L234" i="1"/>
  <c r="J234" i="1"/>
  <c r="I234" i="1"/>
  <c r="H234" i="1"/>
  <c r="G234" i="1"/>
  <c r="F234" i="1"/>
  <c r="L230" i="1"/>
  <c r="J230" i="1"/>
  <c r="I230" i="1"/>
  <c r="H230" i="1"/>
  <c r="G230" i="1"/>
  <c r="F230" i="1"/>
  <c r="F222" i="1"/>
  <c r="F236" i="1" s="1"/>
  <c r="G222" i="1"/>
  <c r="G236" i="1" s="1"/>
  <c r="H222" i="1"/>
  <c r="H236" i="1" s="1"/>
  <c r="I222" i="1"/>
  <c r="I236" i="1" s="1"/>
  <c r="J222" i="1"/>
  <c r="J236" i="1" s="1"/>
  <c r="J209" i="1"/>
  <c r="I209" i="1"/>
  <c r="H209" i="1"/>
  <c r="G209" i="1"/>
  <c r="F209" i="1"/>
  <c r="L205" i="1"/>
  <c r="J205" i="1"/>
  <c r="I205" i="1"/>
  <c r="H205" i="1"/>
  <c r="G205" i="1"/>
  <c r="F205" i="1"/>
  <c r="F201" i="1"/>
  <c r="G201" i="1"/>
  <c r="H201" i="1"/>
  <c r="I201" i="1"/>
  <c r="J201" i="1"/>
  <c r="J217" i="1"/>
  <c r="I217" i="1"/>
  <c r="H217" i="1"/>
  <c r="G217" i="1"/>
  <c r="F217" i="1"/>
  <c r="J213" i="1"/>
  <c r="I213" i="1"/>
  <c r="H213" i="1"/>
  <c r="G213" i="1"/>
  <c r="F213" i="1"/>
  <c r="F191" i="1"/>
  <c r="G191" i="1"/>
  <c r="G219" i="1" s="1"/>
  <c r="H191" i="1"/>
  <c r="I191" i="1"/>
  <c r="J191" i="1"/>
  <c r="J187" i="1"/>
  <c r="I187" i="1"/>
  <c r="H187" i="1"/>
  <c r="G187" i="1"/>
  <c r="F187" i="1"/>
  <c r="J183" i="1"/>
  <c r="J219" i="1" s="1"/>
  <c r="I183" i="1"/>
  <c r="I219" i="1" s="1"/>
  <c r="H183" i="1"/>
  <c r="H219" i="1" s="1"/>
  <c r="G183" i="1"/>
  <c r="F183" i="1"/>
  <c r="F219" i="1" s="1"/>
  <c r="L180" i="1"/>
  <c r="J180" i="1"/>
  <c r="I180" i="1"/>
  <c r="H180" i="1"/>
  <c r="G180" i="1"/>
  <c r="F180" i="1"/>
  <c r="F176" i="1"/>
  <c r="G176" i="1"/>
  <c r="H176" i="1"/>
  <c r="I176" i="1"/>
  <c r="J176" i="1"/>
  <c r="L176" i="1"/>
  <c r="F171" i="1"/>
  <c r="G171" i="1"/>
  <c r="H171" i="1"/>
  <c r="I171" i="1"/>
  <c r="J171" i="1"/>
  <c r="F166" i="1"/>
  <c r="G166" i="1"/>
  <c r="H166" i="1"/>
  <c r="I166" i="1"/>
  <c r="J166" i="1"/>
  <c r="F162" i="1"/>
  <c r="G162" i="1"/>
  <c r="H162" i="1"/>
  <c r="I162" i="1"/>
  <c r="J162" i="1"/>
  <c r="F158" i="1"/>
  <c r="G158" i="1"/>
  <c r="H158" i="1"/>
  <c r="I158" i="1"/>
  <c r="J158" i="1"/>
  <c r="J154" i="1"/>
  <c r="I154" i="1"/>
  <c r="H154" i="1"/>
  <c r="G154" i="1"/>
  <c r="F154" i="1"/>
  <c r="J145" i="1"/>
  <c r="I145" i="1"/>
  <c r="H145" i="1"/>
  <c r="G145" i="1"/>
  <c r="F145" i="1"/>
  <c r="J142" i="1"/>
  <c r="I142" i="1"/>
  <c r="H142" i="1"/>
  <c r="G142" i="1"/>
  <c r="F142" i="1"/>
  <c r="J139" i="1"/>
  <c r="I139" i="1"/>
  <c r="H139" i="1"/>
  <c r="H181" i="1" s="1"/>
  <c r="G139" i="1"/>
  <c r="G181" i="1" s="1"/>
  <c r="F139" i="1"/>
  <c r="F181" i="1" s="1"/>
  <c r="F134" i="1"/>
  <c r="G134" i="1"/>
  <c r="H134" i="1"/>
  <c r="I134" i="1"/>
  <c r="J134" i="1"/>
  <c r="L125" i="1"/>
  <c r="J125" i="1"/>
  <c r="I125" i="1"/>
  <c r="H125" i="1"/>
  <c r="G125" i="1"/>
  <c r="F125" i="1"/>
  <c r="J122" i="1"/>
  <c r="I122" i="1"/>
  <c r="H122" i="1"/>
  <c r="G122" i="1"/>
  <c r="F122" i="1"/>
  <c r="F117" i="1"/>
  <c r="G117" i="1"/>
  <c r="H117" i="1"/>
  <c r="I117" i="1"/>
  <c r="J117" i="1"/>
  <c r="J113" i="1"/>
  <c r="I113" i="1"/>
  <c r="H113" i="1"/>
  <c r="G113" i="1"/>
  <c r="F113" i="1"/>
  <c r="J110" i="1"/>
  <c r="I110" i="1"/>
  <c r="H110" i="1"/>
  <c r="G110" i="1"/>
  <c r="F110" i="1"/>
  <c r="L107" i="1"/>
  <c r="J107" i="1"/>
  <c r="I107" i="1"/>
  <c r="H107" i="1"/>
  <c r="G107" i="1"/>
  <c r="F107" i="1"/>
  <c r="J104" i="1"/>
  <c r="I104" i="1"/>
  <c r="H104" i="1"/>
  <c r="G104" i="1"/>
  <c r="F104" i="1"/>
  <c r="J101" i="1"/>
  <c r="I101" i="1"/>
  <c r="H101" i="1"/>
  <c r="G101" i="1"/>
  <c r="F101" i="1"/>
  <c r="F135" i="1" s="1"/>
  <c r="J98" i="1"/>
  <c r="I98" i="1"/>
  <c r="H98" i="1"/>
  <c r="H135" i="1" s="1"/>
  <c r="G98" i="1"/>
  <c r="F98" i="1"/>
  <c r="E93" i="1"/>
  <c r="F93" i="1"/>
  <c r="G93" i="1"/>
  <c r="G135" i="1" s="1"/>
  <c r="H93" i="1"/>
  <c r="I93" i="1"/>
  <c r="I135" i="1" s="1"/>
  <c r="J93" i="1"/>
  <c r="J135" i="1" s="1"/>
  <c r="J86" i="1"/>
  <c r="I86" i="1"/>
  <c r="H86" i="1"/>
  <c r="J83" i="1"/>
  <c r="I83" i="1"/>
  <c r="H83" i="1"/>
  <c r="J80" i="1"/>
  <c r="I80" i="1"/>
  <c r="H80" i="1"/>
  <c r="L76" i="1"/>
  <c r="J76" i="1"/>
  <c r="I76" i="1"/>
  <c r="H76" i="1"/>
  <c r="J72" i="1"/>
  <c r="I72" i="1"/>
  <c r="H72" i="1"/>
  <c r="L69" i="1"/>
  <c r="J69" i="1"/>
  <c r="I69" i="1"/>
  <c r="H69" i="1"/>
  <c r="J66" i="1"/>
  <c r="I66" i="1"/>
  <c r="H66" i="1"/>
  <c r="J63" i="1"/>
  <c r="I63" i="1"/>
  <c r="H63" i="1"/>
  <c r="J60" i="1"/>
  <c r="I60" i="1"/>
  <c r="H60" i="1"/>
  <c r="H89" i="1" s="1"/>
  <c r="J57" i="1"/>
  <c r="I57" i="1"/>
  <c r="H57" i="1"/>
  <c r="J53" i="1"/>
  <c r="I53" i="1"/>
  <c r="H53" i="1"/>
  <c r="J50" i="1"/>
  <c r="I50" i="1"/>
  <c r="H50" i="1"/>
  <c r="G86" i="1"/>
  <c r="G83" i="1"/>
  <c r="G80" i="1"/>
  <c r="G76" i="1"/>
  <c r="G72" i="1"/>
  <c r="G69" i="1"/>
  <c r="G66" i="1"/>
  <c r="G63" i="1"/>
  <c r="G60" i="1"/>
  <c r="G57" i="1"/>
  <c r="G53" i="1"/>
  <c r="G50" i="1"/>
  <c r="J44" i="1"/>
  <c r="I44" i="1"/>
  <c r="H44" i="1"/>
  <c r="J40" i="1"/>
  <c r="I40" i="1"/>
  <c r="H40" i="1"/>
  <c r="J37" i="1"/>
  <c r="I37" i="1"/>
  <c r="H37" i="1"/>
  <c r="J34" i="1"/>
  <c r="I34" i="1"/>
  <c r="H34" i="1"/>
  <c r="J30" i="1"/>
  <c r="I30" i="1"/>
  <c r="H30" i="1"/>
  <c r="L24" i="1"/>
  <c r="J24" i="1"/>
  <c r="J27" i="1" s="1"/>
  <c r="J89" i="1" s="1"/>
  <c r="I24" i="1"/>
  <c r="I27" i="1" s="1"/>
  <c r="I89" i="1" s="1"/>
  <c r="H24" i="1"/>
  <c r="H27" i="1" s="1"/>
  <c r="J17" i="1"/>
  <c r="I17" i="1"/>
  <c r="H17" i="1"/>
  <c r="L14" i="1"/>
  <c r="J14" i="1"/>
  <c r="I14" i="1"/>
  <c r="H14" i="1"/>
  <c r="J11" i="1"/>
  <c r="I11" i="1"/>
  <c r="H11" i="1"/>
  <c r="J8" i="1"/>
  <c r="I8" i="1"/>
  <c r="H8" i="1"/>
  <c r="G44" i="1"/>
  <c r="G40" i="1"/>
  <c r="G37" i="1"/>
  <c r="G34" i="1"/>
  <c r="G30" i="1"/>
  <c r="G24" i="1"/>
  <c r="G27" i="1" s="1"/>
  <c r="G89" i="1" s="1"/>
  <c r="G17" i="1"/>
  <c r="G14" i="1"/>
  <c r="G11" i="1"/>
  <c r="G8" i="1"/>
  <c r="L7" i="1"/>
  <c r="L9" i="1"/>
  <c r="L10" i="1"/>
  <c r="L12" i="1"/>
  <c r="L13" i="1"/>
  <c r="L15" i="1"/>
  <c r="L17" i="1" s="1"/>
  <c r="L16" i="1"/>
  <c r="L18" i="1"/>
  <c r="L19" i="1"/>
  <c r="L20" i="1"/>
  <c r="L21" i="1"/>
  <c r="L22" i="1"/>
  <c r="L23" i="1"/>
  <c r="L25" i="1"/>
  <c r="L26" i="1"/>
  <c r="L28" i="1"/>
  <c r="L30" i="1" s="1"/>
  <c r="L29" i="1"/>
  <c r="L31" i="1"/>
  <c r="L32" i="1"/>
  <c r="L33" i="1"/>
  <c r="L35" i="1"/>
  <c r="L36" i="1"/>
  <c r="L38" i="1"/>
  <c r="L40" i="1" s="1"/>
  <c r="L39" i="1"/>
  <c r="L41" i="1"/>
  <c r="L44" i="1" s="1"/>
  <c r="L42" i="1"/>
  <c r="L43" i="1"/>
  <c r="L45" i="1"/>
  <c r="L46" i="1"/>
  <c r="L47" i="1"/>
  <c r="L50" i="1" s="1"/>
  <c r="L48" i="1"/>
  <c r="L49" i="1"/>
  <c r="L51" i="1"/>
  <c r="L52" i="1"/>
  <c r="L54" i="1"/>
  <c r="L55" i="1"/>
  <c r="L56" i="1"/>
  <c r="L58" i="1"/>
  <c r="L60" i="1" s="1"/>
  <c r="L59" i="1"/>
  <c r="L61" i="1"/>
  <c r="L62" i="1"/>
  <c r="L64" i="1"/>
  <c r="L65" i="1"/>
  <c r="L67" i="1"/>
  <c r="L68" i="1"/>
  <c r="L70" i="1"/>
  <c r="L72" i="1" s="1"/>
  <c r="L71" i="1"/>
  <c r="L73" i="1"/>
  <c r="L74" i="1"/>
  <c r="L75" i="1"/>
  <c r="L77" i="1"/>
  <c r="L80" i="1" s="1"/>
  <c r="L78" i="1"/>
  <c r="L79" i="1"/>
  <c r="L81" i="1"/>
  <c r="L82" i="1"/>
  <c r="L84" i="1"/>
  <c r="L86" i="1" s="1"/>
  <c r="L85" i="1"/>
  <c r="L87" i="1"/>
  <c r="L88" i="1"/>
  <c r="L90" i="1"/>
  <c r="L91" i="1"/>
  <c r="L92" i="1"/>
  <c r="L94" i="1"/>
  <c r="L95" i="1"/>
  <c r="L96" i="1"/>
  <c r="L97" i="1"/>
  <c r="L99" i="1"/>
  <c r="L101" i="1" s="1"/>
  <c r="L100" i="1"/>
  <c r="L102" i="1"/>
  <c r="L103" i="1"/>
  <c r="L105" i="1"/>
  <c r="L106" i="1"/>
  <c r="L108" i="1"/>
  <c r="L109" i="1"/>
  <c r="L111" i="1"/>
  <c r="L113" i="1" s="1"/>
  <c r="L112" i="1"/>
  <c r="L114" i="1"/>
  <c r="L115" i="1"/>
  <c r="L117" i="1" s="1"/>
  <c r="L116" i="1"/>
  <c r="L118" i="1"/>
  <c r="L119" i="1"/>
  <c r="L120" i="1"/>
  <c r="L121" i="1"/>
  <c r="L123" i="1"/>
  <c r="L124" i="1"/>
  <c r="L126" i="1"/>
  <c r="L127" i="1"/>
  <c r="L128" i="1"/>
  <c r="L129" i="1"/>
  <c r="L130" i="1"/>
  <c r="L131" i="1"/>
  <c r="L132" i="1"/>
  <c r="L133" i="1"/>
  <c r="L136" i="1"/>
  <c r="L137" i="1"/>
  <c r="L138" i="1"/>
  <c r="L140" i="1"/>
  <c r="L141" i="1"/>
  <c r="L143" i="1"/>
  <c r="L144" i="1"/>
  <c r="L146" i="1"/>
  <c r="L147" i="1"/>
  <c r="L148" i="1"/>
  <c r="L149" i="1"/>
  <c r="L150" i="1"/>
  <c r="L151" i="1"/>
  <c r="L152" i="1"/>
  <c r="L153" i="1"/>
  <c r="L155" i="1"/>
  <c r="L156" i="1"/>
  <c r="L158" i="1" s="1"/>
  <c r="L157" i="1"/>
  <c r="L159" i="1"/>
  <c r="L160" i="1"/>
  <c r="L161" i="1"/>
  <c r="L163" i="1"/>
  <c r="L164" i="1"/>
  <c r="L166" i="1" s="1"/>
  <c r="L165" i="1"/>
  <c r="L167" i="1"/>
  <c r="L168" i="1"/>
  <c r="L169" i="1"/>
  <c r="L170" i="1"/>
  <c r="L172" i="1"/>
  <c r="L173" i="1"/>
  <c r="L174" i="1"/>
  <c r="L175" i="1"/>
  <c r="L177" i="1"/>
  <c r="L178" i="1"/>
  <c r="L179" i="1"/>
  <c r="L182" i="1"/>
  <c r="L183" i="1" s="1"/>
  <c r="L184" i="1"/>
  <c r="L187" i="1" s="1"/>
  <c r="L185" i="1"/>
  <c r="L186" i="1"/>
  <c r="L188" i="1"/>
  <c r="L189" i="1"/>
  <c r="L190" i="1"/>
  <c r="L192" i="1"/>
  <c r="L193" i="1"/>
  <c r="L194" i="1"/>
  <c r="L195" i="1"/>
  <c r="L196" i="1"/>
  <c r="L197" i="1"/>
  <c r="L198" i="1"/>
  <c r="L199" i="1"/>
  <c r="L200" i="1"/>
  <c r="L202" i="1"/>
  <c r="L203" i="1"/>
  <c r="L204" i="1"/>
  <c r="L206" i="1"/>
  <c r="L209" i="1" s="1"/>
  <c r="L207" i="1"/>
  <c r="L208" i="1"/>
  <c r="L210" i="1"/>
  <c r="L211" i="1"/>
  <c r="L213" i="1" s="1"/>
  <c r="L212" i="1"/>
  <c r="L214" i="1"/>
  <c r="L215" i="1"/>
  <c r="L216" i="1"/>
  <c r="L218" i="1"/>
  <c r="L220" i="1"/>
  <c r="L221" i="1"/>
  <c r="L223" i="1"/>
  <c r="L224" i="1"/>
  <c r="L225" i="1"/>
  <c r="L226" i="1"/>
  <c r="L227" i="1"/>
  <c r="L228" i="1"/>
  <c r="L229" i="1"/>
  <c r="L231" i="1"/>
  <c r="L232" i="1"/>
  <c r="L233" i="1"/>
  <c r="L235" i="1"/>
  <c r="L237" i="1"/>
  <c r="L238" i="1"/>
  <c r="L239" i="1"/>
  <c r="L240" i="1"/>
  <c r="L241" i="1"/>
  <c r="L242" i="1"/>
  <c r="L243" i="1"/>
  <c r="L245" i="1"/>
  <c r="L249" i="1" s="1"/>
  <c r="L246" i="1"/>
  <c r="L247" i="1"/>
  <c r="L248" i="1"/>
  <c r="L250" i="1"/>
  <c r="L251" i="1"/>
  <c r="L253" i="1"/>
  <c r="L254" i="1"/>
  <c r="L255" i="1"/>
  <c r="L257" i="1"/>
  <c r="L259" i="1"/>
  <c r="L260" i="1"/>
  <c r="L261" i="1"/>
  <c r="L262" i="1"/>
  <c r="L264" i="1" s="1"/>
  <c r="L263" i="1"/>
  <c r="L265" i="1"/>
  <c r="L266" i="1" s="1"/>
  <c r="L267" i="1"/>
  <c r="L268" i="1" s="1"/>
  <c r="L269" i="1"/>
  <c r="L270" i="1" s="1"/>
  <c r="L271" i="1"/>
  <c r="L283" i="1" s="1"/>
  <c r="L272" i="1"/>
  <c r="L273" i="1"/>
  <c r="L274" i="1"/>
  <c r="L275" i="1"/>
  <c r="L276" i="1"/>
  <c r="L277" i="1"/>
  <c r="L278" i="1"/>
  <c r="L279" i="1"/>
  <c r="L280" i="1"/>
  <c r="L281" i="1"/>
  <c r="L282" i="1"/>
  <c r="Q6" i="1"/>
  <c r="I284" i="1" l="1"/>
  <c r="H284" i="1"/>
  <c r="G284" i="1"/>
  <c r="J284" i="1"/>
  <c r="L104" i="1"/>
  <c r="L57" i="1"/>
  <c r="L191" i="1"/>
  <c r="L219" i="1" s="1"/>
  <c r="L83" i="1"/>
  <c r="L110" i="1"/>
  <c r="L98" i="1"/>
  <c r="L139" i="1"/>
  <c r="L181" i="1" s="1"/>
  <c r="L256" i="1"/>
  <c r="L258" i="1" s="1"/>
  <c r="L217" i="1"/>
  <c r="L27" i="1"/>
  <c r="L66" i="1"/>
  <c r="L93" i="1"/>
  <c r="L135" i="1" s="1"/>
  <c r="L171" i="1"/>
  <c r="L63" i="1"/>
  <c r="L162" i="1"/>
  <c r="L134" i="1"/>
  <c r="L244" i="1"/>
  <c r="L252" i="1"/>
  <c r="L122" i="1"/>
  <c r="L154" i="1"/>
  <c r="L37" i="1"/>
  <c r="L222" i="1"/>
  <c r="L236" i="1" s="1"/>
  <c r="L201" i="1"/>
  <c r="L145" i="1"/>
  <c r="L34" i="1"/>
  <c r="L53" i="1"/>
  <c r="L11" i="1"/>
  <c r="L142" i="1"/>
  <c r="L89" i="1" l="1"/>
  <c r="L284" i="1" s="1"/>
  <c r="K7" i="1" l="1"/>
  <c r="K9" i="1"/>
  <c r="K10" i="1"/>
  <c r="K12" i="1"/>
  <c r="K13" i="1"/>
  <c r="K15" i="1"/>
  <c r="K16" i="1"/>
  <c r="K18" i="1"/>
  <c r="K19" i="1"/>
  <c r="K20" i="1"/>
  <c r="K21" i="1"/>
  <c r="K22" i="1"/>
  <c r="K23" i="1"/>
  <c r="K25" i="1"/>
  <c r="K26" i="1"/>
  <c r="K28" i="1"/>
  <c r="K29" i="1"/>
  <c r="K31" i="1"/>
  <c r="K32" i="1"/>
  <c r="K33" i="1"/>
  <c r="K35" i="1"/>
  <c r="K36" i="1"/>
  <c r="K38" i="1"/>
  <c r="K39" i="1"/>
  <c r="K41" i="1"/>
  <c r="K42" i="1"/>
  <c r="K43" i="1"/>
  <c r="K45" i="1"/>
  <c r="K46" i="1"/>
  <c r="K47" i="1"/>
  <c r="K48" i="1"/>
  <c r="K49" i="1"/>
  <c r="K51" i="1"/>
  <c r="K52" i="1"/>
  <c r="K54" i="1"/>
  <c r="K55" i="1"/>
  <c r="K56" i="1"/>
  <c r="K58" i="1"/>
  <c r="K59" i="1"/>
  <c r="K61" i="1"/>
  <c r="K62" i="1"/>
  <c r="K64" i="1"/>
  <c r="K65" i="1"/>
  <c r="K67" i="1"/>
  <c r="K68" i="1"/>
  <c r="K70" i="1"/>
  <c r="K71" i="1"/>
  <c r="K73" i="1"/>
  <c r="K74" i="1"/>
  <c r="K75" i="1"/>
  <c r="K77" i="1"/>
  <c r="K78" i="1"/>
  <c r="K79" i="1"/>
  <c r="K81" i="1"/>
  <c r="K82" i="1"/>
  <c r="K84" i="1"/>
  <c r="K85" i="1"/>
  <c r="K87" i="1"/>
  <c r="K88" i="1"/>
  <c r="K90" i="1"/>
  <c r="K91" i="1"/>
  <c r="K92" i="1"/>
  <c r="K94" i="1"/>
  <c r="K95" i="1"/>
  <c r="K96" i="1"/>
  <c r="K97" i="1"/>
  <c r="K99" i="1"/>
  <c r="K100" i="1"/>
  <c r="K102" i="1"/>
  <c r="K103" i="1"/>
  <c r="K105" i="1"/>
  <c r="K106" i="1"/>
  <c r="K108" i="1"/>
  <c r="K109" i="1"/>
  <c r="K111" i="1"/>
  <c r="K112" i="1"/>
  <c r="K114" i="1"/>
  <c r="K115" i="1"/>
  <c r="K116" i="1"/>
  <c r="K118" i="1"/>
  <c r="K119" i="1"/>
  <c r="K120" i="1"/>
  <c r="K121" i="1"/>
  <c r="K123" i="1"/>
  <c r="K124" i="1"/>
  <c r="K126" i="1"/>
  <c r="K127" i="1"/>
  <c r="K128" i="1"/>
  <c r="K129" i="1"/>
  <c r="K130" i="1"/>
  <c r="K131" i="1"/>
  <c r="K132" i="1"/>
  <c r="K133" i="1"/>
  <c r="K136" i="1"/>
  <c r="K137" i="1"/>
  <c r="K138" i="1"/>
  <c r="K140" i="1"/>
  <c r="K141" i="1"/>
  <c r="K143" i="1"/>
  <c r="K144" i="1"/>
  <c r="K146" i="1"/>
  <c r="K147" i="1"/>
  <c r="K148" i="1"/>
  <c r="K149" i="1"/>
  <c r="K150" i="1"/>
  <c r="K151" i="1"/>
  <c r="K152" i="1"/>
  <c r="K153" i="1"/>
  <c r="K155" i="1"/>
  <c r="K156" i="1"/>
  <c r="K157" i="1"/>
  <c r="K159" i="1"/>
  <c r="K160" i="1"/>
  <c r="K161" i="1"/>
  <c r="K163" i="1"/>
  <c r="K164" i="1"/>
  <c r="K165" i="1"/>
  <c r="K167" i="1"/>
  <c r="K168" i="1"/>
  <c r="K169" i="1"/>
  <c r="K170" i="1"/>
  <c r="K172" i="1"/>
  <c r="K173" i="1"/>
  <c r="K174" i="1"/>
  <c r="K175" i="1"/>
  <c r="K177" i="1"/>
  <c r="K178" i="1"/>
  <c r="K179" i="1"/>
  <c r="K182" i="1"/>
  <c r="K183" i="1" s="1"/>
  <c r="K184" i="1"/>
  <c r="K185" i="1"/>
  <c r="K186" i="1"/>
  <c r="K188" i="1"/>
  <c r="K189" i="1"/>
  <c r="K190" i="1"/>
  <c r="K192" i="1"/>
  <c r="K193" i="1"/>
  <c r="K194" i="1"/>
  <c r="K195" i="1"/>
  <c r="K196" i="1"/>
  <c r="K197" i="1"/>
  <c r="K198" i="1"/>
  <c r="K199" i="1"/>
  <c r="K200" i="1"/>
  <c r="K202" i="1"/>
  <c r="K203" i="1"/>
  <c r="K204" i="1"/>
  <c r="K206" i="1"/>
  <c r="K207" i="1"/>
  <c r="K208" i="1"/>
  <c r="K210" i="1"/>
  <c r="K211" i="1"/>
  <c r="K212" i="1"/>
  <c r="K214" i="1"/>
  <c r="K215" i="1"/>
  <c r="K216" i="1"/>
  <c r="K218" i="1"/>
  <c r="K220" i="1"/>
  <c r="K221" i="1"/>
  <c r="K223" i="1"/>
  <c r="K224" i="1"/>
  <c r="K225" i="1"/>
  <c r="K226" i="1"/>
  <c r="K227" i="1"/>
  <c r="K228" i="1"/>
  <c r="K229" i="1"/>
  <c r="K231" i="1"/>
  <c r="K232" i="1"/>
  <c r="K233" i="1"/>
  <c r="K235" i="1"/>
  <c r="K237" i="1"/>
  <c r="K238" i="1"/>
  <c r="K239" i="1"/>
  <c r="K240" i="1"/>
  <c r="K241" i="1"/>
  <c r="K242" i="1"/>
  <c r="K243" i="1"/>
  <c r="K245" i="1"/>
  <c r="K246" i="1"/>
  <c r="K247" i="1"/>
  <c r="K248" i="1"/>
  <c r="K250" i="1"/>
  <c r="K251" i="1"/>
  <c r="K253" i="1"/>
  <c r="K254" i="1"/>
  <c r="K255" i="1"/>
  <c r="K257" i="1"/>
  <c r="K259" i="1"/>
  <c r="K260" i="1"/>
  <c r="K261" i="1"/>
  <c r="K262" i="1"/>
  <c r="K263" i="1"/>
  <c r="K265" i="1"/>
  <c r="K267" i="1"/>
  <c r="K268" i="1" s="1"/>
  <c r="K269" i="1"/>
  <c r="K270" i="1" s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8" i="1"/>
  <c r="O6" i="1"/>
  <c r="K30" i="1" l="1"/>
  <c r="K166" i="1"/>
  <c r="K86" i="1"/>
  <c r="K162" i="1"/>
  <c r="K258" i="1"/>
  <c r="K283" i="1"/>
  <c r="K57" i="1"/>
  <c r="K17" i="1"/>
  <c r="K98" i="1"/>
  <c r="K107" i="1"/>
  <c r="K180" i="1"/>
  <c r="K230" i="1"/>
  <c r="K125" i="1"/>
  <c r="K110" i="1"/>
  <c r="K134" i="1"/>
  <c r="K244" i="1"/>
  <c r="K80" i="1"/>
  <c r="K158" i="1"/>
  <c r="K50" i="1"/>
  <c r="K104" i="1"/>
  <c r="K209" i="1"/>
  <c r="K24" i="1"/>
  <c r="K27" i="1" s="1"/>
  <c r="K44" i="1"/>
  <c r="K40" i="1"/>
  <c r="K11" i="1"/>
  <c r="K89" i="1" s="1"/>
  <c r="K63" i="1"/>
  <c r="K217" i="1"/>
  <c r="K113" i="1"/>
  <c r="K191" i="1"/>
  <c r="K234" i="1"/>
  <c r="K205" i="1"/>
  <c r="K154" i="1"/>
  <c r="K37" i="1"/>
  <c r="K201" i="1"/>
  <c r="K249" i="1"/>
  <c r="K222" i="1"/>
  <c r="K117" i="1"/>
  <c r="K60" i="1"/>
  <c r="K34" i="1"/>
  <c r="K139" i="1"/>
  <c r="K181" i="1" s="1"/>
  <c r="K83" i="1"/>
  <c r="K53" i="1"/>
  <c r="K213" i="1"/>
  <c r="K264" i="1"/>
  <c r="K266" i="1" s="1"/>
  <c r="K187" i="1"/>
  <c r="K219" i="1" s="1"/>
  <c r="K76" i="1"/>
  <c r="K101" i="1"/>
  <c r="K72" i="1"/>
  <c r="K256" i="1"/>
  <c r="K176" i="1"/>
  <c r="K69" i="1"/>
  <c r="K14" i="1"/>
  <c r="K252" i="1"/>
  <c r="K122" i="1"/>
  <c r="K66" i="1"/>
  <c r="K171" i="1"/>
  <c r="K145" i="1"/>
  <c r="K142" i="1"/>
  <c r="K93" i="1"/>
  <c r="K284" i="1" l="1"/>
  <c r="K135" i="1"/>
  <c r="K236" i="1"/>
  <c r="N7" i="1"/>
  <c r="N9" i="1"/>
  <c r="N10" i="1"/>
  <c r="N12" i="1"/>
  <c r="N13" i="1"/>
  <c r="N15" i="1"/>
  <c r="N16" i="1"/>
  <c r="N18" i="1"/>
  <c r="N19" i="1"/>
  <c r="N20" i="1"/>
  <c r="N21" i="1"/>
  <c r="N22" i="1"/>
  <c r="N23" i="1"/>
  <c r="N25" i="1"/>
  <c r="N26" i="1"/>
  <c r="N28" i="1"/>
  <c r="N29" i="1"/>
  <c r="N31" i="1"/>
  <c r="N32" i="1"/>
  <c r="N33" i="1"/>
  <c r="N35" i="1"/>
  <c r="N36" i="1"/>
  <c r="N38" i="1"/>
  <c r="N39" i="1"/>
  <c r="N41" i="1"/>
  <c r="N42" i="1"/>
  <c r="N43" i="1"/>
  <c r="N45" i="1"/>
  <c r="N46" i="1"/>
  <c r="N47" i="1"/>
  <c r="N48" i="1"/>
  <c r="N49" i="1"/>
  <c r="N51" i="1"/>
  <c r="N52" i="1"/>
  <c r="N54" i="1"/>
  <c r="N55" i="1"/>
  <c r="N56" i="1"/>
  <c r="N58" i="1"/>
  <c r="N59" i="1"/>
  <c r="N61" i="1"/>
  <c r="N62" i="1"/>
  <c r="N64" i="1"/>
  <c r="N65" i="1"/>
  <c r="N67" i="1"/>
  <c r="N68" i="1"/>
  <c r="N70" i="1"/>
  <c r="N71" i="1"/>
  <c r="N73" i="1"/>
  <c r="N74" i="1"/>
  <c r="N75" i="1"/>
  <c r="N77" i="1"/>
  <c r="N78" i="1"/>
  <c r="N79" i="1"/>
  <c r="N81" i="1"/>
  <c r="N82" i="1"/>
  <c r="N84" i="1"/>
  <c r="N85" i="1"/>
  <c r="N87" i="1"/>
  <c r="N88" i="1"/>
  <c r="N90" i="1"/>
  <c r="N91" i="1"/>
  <c r="N92" i="1"/>
  <c r="N94" i="1"/>
  <c r="N95" i="1"/>
  <c r="N96" i="1"/>
  <c r="N98" i="1" s="1"/>
  <c r="N97" i="1"/>
  <c r="N99" i="1"/>
  <c r="N100" i="1"/>
  <c r="N102" i="1"/>
  <c r="N103" i="1"/>
  <c r="N105" i="1"/>
  <c r="N106" i="1"/>
  <c r="N108" i="1"/>
  <c r="N109" i="1"/>
  <c r="N111" i="1"/>
  <c r="N112" i="1"/>
  <c r="N114" i="1"/>
  <c r="N115" i="1"/>
  <c r="N116" i="1"/>
  <c r="N118" i="1"/>
  <c r="N119" i="1"/>
  <c r="N120" i="1"/>
  <c r="N121" i="1"/>
  <c r="N123" i="1"/>
  <c r="N124" i="1"/>
  <c r="N126" i="1"/>
  <c r="N127" i="1"/>
  <c r="N128" i="1"/>
  <c r="N129" i="1"/>
  <c r="N130" i="1"/>
  <c r="N131" i="1"/>
  <c r="N132" i="1"/>
  <c r="N133" i="1"/>
  <c r="N136" i="1"/>
  <c r="N137" i="1"/>
  <c r="N138" i="1"/>
  <c r="N140" i="1"/>
  <c r="N141" i="1"/>
  <c r="N143" i="1"/>
  <c r="N144" i="1"/>
  <c r="N146" i="1"/>
  <c r="N147" i="1"/>
  <c r="N148" i="1"/>
  <c r="N149" i="1"/>
  <c r="N150" i="1"/>
  <c r="N151" i="1"/>
  <c r="N152" i="1"/>
  <c r="N153" i="1"/>
  <c r="N155" i="1"/>
  <c r="N156" i="1"/>
  <c r="N157" i="1"/>
  <c r="N159" i="1"/>
  <c r="N160" i="1"/>
  <c r="N161" i="1"/>
  <c r="N163" i="1"/>
  <c r="N164" i="1"/>
  <c r="N165" i="1"/>
  <c r="N167" i="1"/>
  <c r="N168" i="1"/>
  <c r="N169" i="1"/>
  <c r="N170" i="1"/>
  <c r="N172" i="1"/>
  <c r="N173" i="1"/>
  <c r="N174" i="1"/>
  <c r="N175" i="1"/>
  <c r="N177" i="1"/>
  <c r="N178" i="1"/>
  <c r="N179" i="1"/>
  <c r="N182" i="1"/>
  <c r="N183" i="1" s="1"/>
  <c r="N184" i="1"/>
  <c r="N185" i="1"/>
  <c r="N186" i="1"/>
  <c r="N188" i="1"/>
  <c r="N189" i="1"/>
  <c r="N190" i="1"/>
  <c r="N192" i="1"/>
  <c r="N193" i="1"/>
  <c r="N194" i="1"/>
  <c r="N195" i="1"/>
  <c r="N196" i="1"/>
  <c r="N197" i="1"/>
  <c r="N198" i="1"/>
  <c r="N199" i="1"/>
  <c r="N200" i="1"/>
  <c r="N202" i="1"/>
  <c r="N203" i="1"/>
  <c r="N204" i="1"/>
  <c r="N206" i="1"/>
  <c r="N207" i="1"/>
  <c r="N208" i="1"/>
  <c r="N210" i="1"/>
  <c r="N211" i="1"/>
  <c r="N212" i="1"/>
  <c r="N214" i="1"/>
  <c r="N215" i="1"/>
  <c r="N216" i="1"/>
  <c r="N218" i="1"/>
  <c r="N220" i="1"/>
  <c r="N221" i="1"/>
  <c r="N223" i="1"/>
  <c r="N224" i="1"/>
  <c r="N225" i="1"/>
  <c r="N226" i="1"/>
  <c r="N227" i="1"/>
  <c r="N228" i="1"/>
  <c r="N229" i="1"/>
  <c r="N231" i="1"/>
  <c r="N232" i="1"/>
  <c r="N233" i="1"/>
  <c r="N235" i="1"/>
  <c r="N237" i="1"/>
  <c r="N238" i="1"/>
  <c r="N239" i="1"/>
  <c r="N240" i="1"/>
  <c r="N241" i="1"/>
  <c r="N242" i="1"/>
  <c r="N243" i="1"/>
  <c r="N245" i="1"/>
  <c r="N246" i="1"/>
  <c r="N247" i="1"/>
  <c r="N248" i="1"/>
  <c r="N250" i="1"/>
  <c r="N251" i="1"/>
  <c r="N253" i="1"/>
  <c r="N254" i="1"/>
  <c r="N255" i="1"/>
  <c r="N257" i="1"/>
  <c r="N259" i="1"/>
  <c r="N260" i="1"/>
  <c r="N261" i="1"/>
  <c r="N262" i="1"/>
  <c r="N263" i="1"/>
  <c r="N265" i="1"/>
  <c r="N267" i="1"/>
  <c r="N268" i="1" s="1"/>
  <c r="N269" i="1"/>
  <c r="N270" i="1" s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6" i="1"/>
  <c r="N8" i="1" s="1"/>
  <c r="M46" i="1"/>
  <c r="M45" i="1"/>
  <c r="M220" i="1"/>
  <c r="M161" i="1"/>
  <c r="M160" i="1"/>
  <c r="M162" i="1" s="1"/>
  <c r="M25" i="1"/>
  <c r="N101" i="1" l="1"/>
  <c r="N122" i="1"/>
  <c r="N11" i="1"/>
  <c r="N89" i="1" s="1"/>
  <c r="N145" i="1"/>
  <c r="N180" i="1"/>
  <c r="N252" i="1"/>
  <c r="N258" i="1" s="1"/>
  <c r="N66" i="1"/>
  <c r="N44" i="1"/>
  <c r="N171" i="1"/>
  <c r="N63" i="1"/>
  <c r="N142" i="1"/>
  <c r="N191" i="1"/>
  <c r="N83" i="1"/>
  <c r="N158" i="1"/>
  <c r="N283" i="1"/>
  <c r="N134" i="1"/>
  <c r="N264" i="1"/>
  <c r="N266" i="1" s="1"/>
  <c r="N244" i="1"/>
  <c r="N107" i="1"/>
  <c r="N80" i="1"/>
  <c r="N113" i="1"/>
  <c r="N104" i="1"/>
  <c r="N162" i="1"/>
  <c r="N76" i="1"/>
  <c r="N24" i="1"/>
  <c r="N27" i="1" s="1"/>
  <c r="N72" i="1"/>
  <c r="N17" i="1"/>
  <c r="N187" i="1"/>
  <c r="N219" i="1" s="1"/>
  <c r="N50" i="1"/>
  <c r="N14" i="1"/>
  <c r="N40" i="1"/>
  <c r="N86" i="1"/>
  <c r="N139" i="1"/>
  <c r="N181" i="1" s="1"/>
  <c r="N217" i="1"/>
  <c r="N53" i="1"/>
  <c r="N256" i="1"/>
  <c r="N154" i="1"/>
  <c r="N93" i="1"/>
  <c r="N135" i="1" s="1"/>
  <c r="N37" i="1"/>
  <c r="N166" i="1"/>
  <c r="N30" i="1"/>
  <c r="N213" i="1"/>
  <c r="N69" i="1"/>
  <c r="N110" i="1"/>
  <c r="N57" i="1"/>
  <c r="N176" i="1"/>
  <c r="N125" i="1"/>
  <c r="N249" i="1"/>
  <c r="N117" i="1"/>
  <c r="N60" i="1"/>
  <c r="N34" i="1"/>
  <c r="N230" i="1"/>
  <c r="N201" i="1"/>
  <c r="N222" i="1"/>
  <c r="N234" i="1"/>
  <c r="N205" i="1"/>
  <c r="N209" i="1"/>
  <c r="N236" i="1" l="1"/>
  <c r="N284" i="1"/>
  <c r="F24" i="1" l="1"/>
  <c r="F27" i="1" s="1"/>
  <c r="F86" i="1" l="1"/>
  <c r="F83" i="1"/>
  <c r="F80" i="1"/>
  <c r="F76" i="1"/>
  <c r="F72" i="1"/>
  <c r="F69" i="1"/>
  <c r="F66" i="1"/>
  <c r="F63" i="1"/>
  <c r="F60" i="1"/>
  <c r="F57" i="1"/>
  <c r="F53" i="1"/>
  <c r="F50" i="1"/>
  <c r="F44" i="1"/>
  <c r="F40" i="1"/>
  <c r="F37" i="1"/>
  <c r="F34" i="1"/>
  <c r="F30" i="1"/>
  <c r="F8" i="1"/>
  <c r="F11" i="1"/>
  <c r="F14" i="1"/>
  <c r="F17" i="1"/>
  <c r="F89" i="1" l="1"/>
  <c r="F284" i="1" s="1"/>
  <c r="E283" i="1" l="1"/>
  <c r="M282" i="1"/>
  <c r="M281" i="1"/>
  <c r="M280" i="1"/>
  <c r="M279" i="1"/>
  <c r="M278" i="1"/>
  <c r="M277" i="1"/>
  <c r="M276" i="1"/>
  <c r="M275" i="1"/>
  <c r="M274" i="1"/>
  <c r="M273" i="1"/>
  <c r="M272" i="1"/>
  <c r="E270" i="1"/>
  <c r="E268" i="1"/>
  <c r="E264" i="1"/>
  <c r="E266" i="1" s="1"/>
  <c r="M261" i="1"/>
  <c r="M260" i="1"/>
  <c r="M259" i="1"/>
  <c r="E256" i="1"/>
  <c r="M255" i="1"/>
  <c r="M254" i="1"/>
  <c r="E252" i="1"/>
  <c r="M251" i="1"/>
  <c r="A249" i="1"/>
  <c r="M248" i="1"/>
  <c r="M243" i="1"/>
  <c r="M242" i="1"/>
  <c r="M240" i="1"/>
  <c r="M239" i="1"/>
  <c r="M238" i="1"/>
  <c r="M235" i="1"/>
  <c r="E234" i="1"/>
  <c r="M233" i="1"/>
  <c r="E230" i="1"/>
  <c r="M229" i="1"/>
  <c r="M226" i="1"/>
  <c r="M225" i="1"/>
  <c r="M224" i="1"/>
  <c r="M223" i="1"/>
  <c r="E222" i="1"/>
  <c r="M221" i="1"/>
  <c r="M222" i="1" s="1"/>
  <c r="M218" i="1"/>
  <c r="E217" i="1"/>
  <c r="M216" i="1"/>
  <c r="M215" i="1"/>
  <c r="E213" i="1"/>
  <c r="M210" i="1"/>
  <c r="E209" i="1"/>
  <c r="M208" i="1"/>
  <c r="M207" i="1"/>
  <c r="E205" i="1"/>
  <c r="M204" i="1"/>
  <c r="M202" i="1"/>
  <c r="E201" i="1"/>
  <c r="M200" i="1"/>
  <c r="M199" i="1"/>
  <c r="M198" i="1"/>
  <c r="M197" i="1"/>
  <c r="M196" i="1"/>
  <c r="M194" i="1"/>
  <c r="M193" i="1"/>
  <c r="M192" i="1"/>
  <c r="E191" i="1"/>
  <c r="M190" i="1"/>
  <c r="M188" i="1"/>
  <c r="E187" i="1"/>
  <c r="M186" i="1"/>
  <c r="M185" i="1"/>
  <c r="E183" i="1"/>
  <c r="E180" i="1"/>
  <c r="M179" i="1"/>
  <c r="M177" i="1"/>
  <c r="E176" i="1"/>
  <c r="M175" i="1"/>
  <c r="M173" i="1"/>
  <c r="M172" i="1"/>
  <c r="E171" i="1"/>
  <c r="M170" i="1"/>
  <c r="M168" i="1"/>
  <c r="M167" i="1"/>
  <c r="E166" i="1"/>
  <c r="M165" i="1"/>
  <c r="E162" i="1"/>
  <c r="M159" i="1"/>
  <c r="E158" i="1"/>
  <c r="M157" i="1"/>
  <c r="M155" i="1"/>
  <c r="E154" i="1"/>
  <c r="M153" i="1"/>
  <c r="M152" i="1"/>
  <c r="M151" i="1"/>
  <c r="M150" i="1"/>
  <c r="M149" i="1"/>
  <c r="M148" i="1"/>
  <c r="M147" i="1"/>
  <c r="E145" i="1"/>
  <c r="M144" i="1"/>
  <c r="E142" i="1"/>
  <c r="M141" i="1"/>
  <c r="E139" i="1"/>
  <c r="M138" i="1"/>
  <c r="M136" i="1"/>
  <c r="E134" i="1"/>
  <c r="M133" i="1"/>
  <c r="M131" i="1"/>
  <c r="M130" i="1"/>
  <c r="M129" i="1"/>
  <c r="M128" i="1"/>
  <c r="M127" i="1"/>
  <c r="M126" i="1"/>
  <c r="E125" i="1"/>
  <c r="E122" i="1"/>
  <c r="M121" i="1"/>
  <c r="M119" i="1"/>
  <c r="M118" i="1"/>
  <c r="E117" i="1"/>
  <c r="M116" i="1"/>
  <c r="M114" i="1"/>
  <c r="E110" i="1"/>
  <c r="M109" i="1"/>
  <c r="E104" i="1"/>
  <c r="M103" i="1"/>
  <c r="E98" i="1"/>
  <c r="M97" i="1"/>
  <c r="M95" i="1"/>
  <c r="M94" i="1"/>
  <c r="M92" i="1"/>
  <c r="M90" i="1"/>
  <c r="M88" i="1"/>
  <c r="M87" i="1"/>
  <c r="E80" i="1"/>
  <c r="M79" i="1"/>
  <c r="M78" i="1"/>
  <c r="E76" i="1"/>
  <c r="M75" i="1"/>
  <c r="M74" i="1"/>
  <c r="E72" i="1"/>
  <c r="M71" i="1"/>
  <c r="M68" i="1"/>
  <c r="E66" i="1"/>
  <c r="M65" i="1"/>
  <c r="E63" i="1"/>
  <c r="M62" i="1"/>
  <c r="E60" i="1"/>
  <c r="M59" i="1"/>
  <c r="E57" i="1"/>
  <c r="M56" i="1"/>
  <c r="M55" i="1"/>
  <c r="E53" i="1"/>
  <c r="M52" i="1"/>
  <c r="M49" i="1"/>
  <c r="E44" i="1"/>
  <c r="M43" i="1"/>
  <c r="M42" i="1"/>
  <c r="E40" i="1"/>
  <c r="M39" i="1"/>
  <c r="E30" i="1"/>
  <c r="M29" i="1"/>
  <c r="M26" i="1"/>
  <c r="M22" i="1"/>
  <c r="M21" i="1"/>
  <c r="E17" i="1"/>
  <c r="M15" i="1"/>
  <c r="E14" i="1"/>
  <c r="M13" i="1"/>
  <c r="E11" i="1"/>
  <c r="M10" i="1"/>
  <c r="E8" i="1"/>
  <c r="M7" i="1"/>
  <c r="M18" i="1" l="1"/>
  <c r="E24" i="1"/>
  <c r="E27" i="1" s="1"/>
  <c r="M33" i="1"/>
  <c r="E83" i="1"/>
  <c r="E86" i="1"/>
  <c r="M106" i="1"/>
  <c r="M246" i="1"/>
  <c r="M23" i="1"/>
  <c r="M245" i="1"/>
  <c r="E37" i="1"/>
  <c r="M163" i="1"/>
  <c r="M247" i="1"/>
  <c r="E50" i="1"/>
  <c r="E69" i="1"/>
  <c r="M100" i="1"/>
  <c r="M241" i="1"/>
  <c r="M32" i="1"/>
  <c r="M112" i="1"/>
  <c r="M54" i="1"/>
  <c r="M57" i="1" s="1"/>
  <c r="M227" i="1"/>
  <c r="M237" i="1"/>
  <c r="M195" i="1"/>
  <c r="M201" i="1" s="1"/>
  <c r="E113" i="1"/>
  <c r="M257" i="1"/>
  <c r="M41" i="1"/>
  <c r="M44" i="1" s="1"/>
  <c r="E107" i="1"/>
  <c r="M82" i="1"/>
  <c r="M48" i="1"/>
  <c r="E249" i="1"/>
  <c r="M31" i="1"/>
  <c r="M84" i="1"/>
  <c r="M58" i="1"/>
  <c r="M60" i="1" s="1"/>
  <c r="E34" i="1"/>
  <c r="E244" i="1"/>
  <c r="M28" i="1"/>
  <c r="M30" i="1" s="1"/>
  <c r="M132" i="1"/>
  <c r="M134" i="1" s="1"/>
  <c r="M231" i="1"/>
  <c r="M123" i="1"/>
  <c r="M189" i="1"/>
  <c r="M191" i="1" s="1"/>
  <c r="M47" i="1"/>
  <c r="M143" i="1"/>
  <c r="M145" i="1" s="1"/>
  <c r="M70" i="1"/>
  <c r="M72" i="1" s="1"/>
  <c r="M80" i="1"/>
  <c r="M203" i="1"/>
  <c r="M205" i="1" s="1"/>
  <c r="M269" i="1"/>
  <c r="M270" i="1" s="1"/>
  <c r="M174" i="1"/>
  <c r="M176" i="1" s="1"/>
  <c r="M102" i="1"/>
  <c r="M104" i="1" s="1"/>
  <c r="M262" i="1"/>
  <c r="M51" i="1"/>
  <c r="M53" i="1" s="1"/>
  <c r="M146" i="1"/>
  <c r="M154" i="1" s="1"/>
  <c r="M184" i="1"/>
  <c r="M187" i="1" s="1"/>
  <c r="M211" i="1"/>
  <c r="M213" i="1" s="1"/>
  <c r="M140" i="1"/>
  <c r="M142" i="1" s="1"/>
  <c r="M169" i="1"/>
  <c r="M171" i="1" s="1"/>
  <c r="M12" i="1"/>
  <c r="M14" i="1" s="1"/>
  <c r="M111" i="1"/>
  <c r="M6" i="1"/>
  <c r="M8" i="1" s="1"/>
  <c r="M105" i="1"/>
  <c r="M81" i="1"/>
  <c r="M267" i="1"/>
  <c r="M268" i="1" s="1"/>
  <c r="E219" i="1"/>
  <c r="E236" i="1"/>
  <c r="M212" i="1"/>
  <c r="M19" i="1"/>
  <c r="M73" i="1"/>
  <c r="M76" i="1" s="1"/>
  <c r="M38" i="1"/>
  <c r="M40" i="1" s="1"/>
  <c r="M64" i="1"/>
  <c r="M66" i="1" s="1"/>
  <c r="M263" i="1"/>
  <c r="M99" i="1"/>
  <c r="M9" i="1"/>
  <c r="M11" i="1" s="1"/>
  <c r="M124" i="1"/>
  <c r="M108" i="1"/>
  <c r="M110" i="1" s="1"/>
  <c r="E181" i="1"/>
  <c r="M206" i="1"/>
  <c r="M209" i="1" s="1"/>
  <c r="M232" i="1"/>
  <c r="M115" i="1"/>
  <c r="M117" i="1" s="1"/>
  <c r="M253" i="1"/>
  <c r="M256" i="1" s="1"/>
  <c r="M228" i="1"/>
  <c r="M120" i="1"/>
  <c r="M122" i="1" s="1"/>
  <c r="M16" i="1"/>
  <c r="M17" i="1" s="1"/>
  <c r="M35" i="1"/>
  <c r="M178" i="1"/>
  <c r="M180" i="1" s="1"/>
  <c r="M96" i="1"/>
  <c r="M98" i="1" s="1"/>
  <c r="M250" i="1"/>
  <c r="M252" i="1" s="1"/>
  <c r="M182" i="1"/>
  <c r="M183" i="1" s="1"/>
  <c r="M156" i="1"/>
  <c r="M158" i="1" s="1"/>
  <c r="M271" i="1"/>
  <c r="M283" i="1" s="1"/>
  <c r="M137" i="1"/>
  <c r="M139" i="1" s="1"/>
  <c r="M181" i="1" s="1"/>
  <c r="M265" i="1"/>
  <c r="M36" i="1"/>
  <c r="M214" i="1"/>
  <c r="M217" i="1" s="1"/>
  <c r="M164" i="1"/>
  <c r="M166" i="1" s="1"/>
  <c r="E101" i="1"/>
  <c r="M61" i="1"/>
  <c r="M63" i="1" s="1"/>
  <c r="M91" i="1"/>
  <c r="M93" i="1" s="1"/>
  <c r="M20" i="1"/>
  <c r="M219" i="1" l="1"/>
  <c r="M107" i="1"/>
  <c r="M125" i="1"/>
  <c r="M234" i="1"/>
  <c r="M113" i="1"/>
  <c r="M34" i="1"/>
  <c r="M264" i="1"/>
  <c r="M266" i="1" s="1"/>
  <c r="M37" i="1"/>
  <c r="M86" i="1"/>
  <c r="M101" i="1"/>
  <c r="M135" i="1" s="1"/>
  <c r="M249" i="1"/>
  <c r="M258" i="1" s="1"/>
  <c r="M244" i="1"/>
  <c r="M24" i="1"/>
  <c r="M27" i="1" s="1"/>
  <c r="M89" i="1" s="1"/>
  <c r="M50" i="1"/>
  <c r="M230" i="1"/>
  <c r="M236" i="1" s="1"/>
  <c r="M83" i="1"/>
  <c r="E258" i="1"/>
  <c r="M67" i="1"/>
  <c r="M69" i="1" s="1"/>
  <c r="E135" i="1"/>
  <c r="M85" i="1"/>
  <c r="M284" i="1" l="1"/>
  <c r="E89" i="1" l="1"/>
  <c r="E284" i="1" s="1"/>
</calcChain>
</file>

<file path=xl/sharedStrings.xml><?xml version="1.0" encoding="utf-8"?>
<sst xmlns="http://schemas.openxmlformats.org/spreadsheetml/2006/main" count="680" uniqueCount="377">
  <si>
    <t>(Rs. in lakh)</t>
  </si>
  <si>
    <t>BE 2024-25 circular</t>
  </si>
  <si>
    <t>1ST QUARTER</t>
  </si>
  <si>
    <t xml:space="preserve">S.No. </t>
  </si>
  <si>
    <t xml:space="preserve">F.No. </t>
  </si>
  <si>
    <t>State</t>
  </si>
  <si>
    <t>Name of the Unit</t>
  </si>
  <si>
    <t>salary</t>
  </si>
  <si>
    <t>Pension</t>
  </si>
  <si>
    <t>Maharashtra</t>
  </si>
  <si>
    <t>CICR, Nagpur</t>
  </si>
  <si>
    <t>AICRP on Cotton, CICR, Nagpur</t>
  </si>
  <si>
    <t>6(1)/2018</t>
  </si>
  <si>
    <t>West Bengal</t>
  </si>
  <si>
    <t>CRIJAF, Barrackpore</t>
  </si>
  <si>
    <t>AINPJAF, CRIJAF, Barrackpore</t>
  </si>
  <si>
    <t>6(2)/2018</t>
  </si>
  <si>
    <t>Odhisha</t>
  </si>
  <si>
    <t>NRRI, Cuttack</t>
  </si>
  <si>
    <t>Incentivizing Research in Agriculture, NRRI, Cuttack</t>
  </si>
  <si>
    <t>6(3)/2018</t>
  </si>
  <si>
    <t>Andhra Pradesh</t>
  </si>
  <si>
    <t>CTRI, Rajamundry</t>
  </si>
  <si>
    <t>NETWORK on Tobacco, CTRI, Rajamundry</t>
  </si>
  <si>
    <t>6(4)/2018</t>
  </si>
  <si>
    <t>New Delhi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</si>
  <si>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</si>
  <si>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</si>
  <si>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</si>
  <si>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</si>
  <si>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</si>
  <si>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</si>
  <si>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assam</t>
  </si>
  <si>
    <t>IARI Types Deemed University,  Assam</t>
  </si>
  <si>
    <t xml:space="preserve">IARI </t>
  </si>
  <si>
    <t>Jharkhand</t>
  </si>
  <si>
    <t>IARI Types Deemed University,  Jharkhand</t>
  </si>
  <si>
    <t>6(5)/2018</t>
  </si>
  <si>
    <t>Uttar Pradesh</t>
  </si>
  <si>
    <t>IGFRI, Jhansi</t>
  </si>
  <si>
    <t>AICRP on Forage Crops and Utilization, IGFRI, Jhansi</t>
  </si>
  <si>
    <t>6(6)/2018</t>
  </si>
  <si>
    <t>IIPR, Kanpur</t>
  </si>
  <si>
    <t>AICRP on Rabi Pulses(Chickpea, lentil, fieldpea)</t>
  </si>
  <si>
    <t>AICRP on Kharif Pulses(Pigeonpea, mungbean, urdbean, lathyrus, rajmash, cowpea arid lagumes)</t>
  </si>
  <si>
    <t>6(7)/2018</t>
  </si>
  <si>
    <t>IISR, Lucknow</t>
  </si>
  <si>
    <t>AICRP on Sugercane, IISR, Lucknow</t>
  </si>
  <si>
    <t>6(8)/2018</t>
  </si>
  <si>
    <t>NBAIM, Maunath Bhanjan</t>
  </si>
  <si>
    <t>AMAAS, NBAIM, Mau</t>
  </si>
  <si>
    <t>6(9)/2018</t>
  </si>
  <si>
    <t>NBPGR, New Delhi</t>
  </si>
  <si>
    <t>AICRP POTENTIAL CROP, NBPGR, New Delhi</t>
  </si>
  <si>
    <t>CRP-AGRO BIODIVERSITY, NBPGR, New Delhi</t>
  </si>
  <si>
    <t>6(10)/2018</t>
  </si>
  <si>
    <t>6(11)/2018</t>
  </si>
  <si>
    <t>Tamil Nadu</t>
  </si>
  <si>
    <t>SBI, Coimbatore</t>
  </si>
  <si>
    <t>6(12)/2018</t>
  </si>
  <si>
    <t>Uttarkhand</t>
  </si>
  <si>
    <t>VPKAS, Almora</t>
  </si>
  <si>
    <t>NRCIPM, New Delhi</t>
  </si>
  <si>
    <t>AICRP on Crop Pest Management(soil arthropod, agri. acrology, vertebrate pest management)</t>
  </si>
  <si>
    <t>AINP on Emerging Pests (UG 99, Wheat Blast, Sclerotinia Stem stem rot, red rot, locust, fall Army Worm)</t>
  </si>
  <si>
    <t>6(13)/2018</t>
  </si>
  <si>
    <t>Gujarat</t>
  </si>
  <si>
    <t>DGR, Junagadh</t>
  </si>
  <si>
    <t>AICRP on Groudnut, DGR, Junagadh</t>
  </si>
  <si>
    <t>6(14)/2018</t>
  </si>
  <si>
    <t>NIPB, New Delhi</t>
  </si>
  <si>
    <t>Translational Genomics in Crop Plants(TGCP), NIPB, New Delhi</t>
  </si>
  <si>
    <t>AICRP on Bio Tech Crops</t>
  </si>
  <si>
    <t>6(15)/2018</t>
  </si>
  <si>
    <t>NRC Plant Biotechnology, New Delhi</t>
  </si>
  <si>
    <t>Rajasthan</t>
  </si>
  <si>
    <t>DR &amp; MR, Bharatpur</t>
  </si>
  <si>
    <t>AICRP on R&amp;M, DR &amp; MR, Bharatpur</t>
  </si>
  <si>
    <t>6(16)/2018</t>
  </si>
  <si>
    <t>Telangana</t>
  </si>
  <si>
    <t>IIMR, Hyderabad</t>
  </si>
  <si>
    <t>AICRP on Sorghum and Millets, IIMR, Hyd.</t>
  </si>
  <si>
    <t>6(17)/2018</t>
  </si>
  <si>
    <t>Madhya Pradesh</t>
  </si>
  <si>
    <t>DSR, Indore</t>
  </si>
  <si>
    <t xml:space="preserve">AICRP on Soyabean, Indore </t>
  </si>
  <si>
    <t>6(18)/2018</t>
  </si>
  <si>
    <t>Karnataka</t>
  </si>
  <si>
    <t>NBAIR, Bengaluru</t>
  </si>
  <si>
    <t>AICRP on Biological Control, NBAIR, Benglaluru</t>
  </si>
  <si>
    <t>6(19)/2018</t>
  </si>
  <si>
    <t>Punjab</t>
  </si>
  <si>
    <t>IIMR, Ludhiana</t>
  </si>
  <si>
    <t>AICRP On Maize, IIMR, Ludhiana</t>
  </si>
  <si>
    <t>6(20)/2018</t>
  </si>
  <si>
    <t>IIOR, Hyderabad</t>
  </si>
  <si>
    <t>AICRP on Oilseed(sunflower, safflower, castor, linseed)</t>
  </si>
  <si>
    <t>AICRP on Sesame &amp; Niger, IIOR, Hyderabad</t>
  </si>
  <si>
    <t>6(21)/2018</t>
  </si>
  <si>
    <t>IIRR,  Hyderabad</t>
  </si>
  <si>
    <t>AICRP on Rice, IIRR, Hyderabad</t>
  </si>
  <si>
    <t>CRP on  Rice Biofortification, IIRR, Hyderabad</t>
  </si>
  <si>
    <t>6(22)/2018</t>
  </si>
  <si>
    <t>Haryana</t>
  </si>
  <si>
    <t>IIWBR,  Karnal</t>
  </si>
  <si>
    <t>AICRP on Wheat &amp; Barley, IIWBR, Karnal</t>
  </si>
  <si>
    <t>6(23)/2018</t>
  </si>
  <si>
    <t>IISS, Maunath Bhanjan</t>
  </si>
  <si>
    <t>AICRP on Seed Crops, Mau including ICAR Seed Project</t>
  </si>
  <si>
    <t>6(24)/2018</t>
  </si>
  <si>
    <t>6(26)/2018</t>
  </si>
  <si>
    <t>Chattisgarh</t>
  </si>
  <si>
    <t>NIBSM, Raipur</t>
  </si>
  <si>
    <t>6(27)/2018</t>
  </si>
  <si>
    <t>Jharkahand</t>
  </si>
  <si>
    <t>IIAB, Ranchi</t>
  </si>
  <si>
    <t xml:space="preserve">Total Crop Sciences </t>
  </si>
  <si>
    <t>6(28)/2018</t>
  </si>
  <si>
    <t>Andhamand  &amp; Nicobar Islands</t>
  </si>
  <si>
    <t>CIARI, Port Blair</t>
  </si>
  <si>
    <t>CIAH, Bikaner</t>
  </si>
  <si>
    <t>AICRP on AZF, CIAH, Bikaner</t>
  </si>
  <si>
    <t>6(29)/2018</t>
  </si>
  <si>
    <t>6(30)/2018</t>
  </si>
  <si>
    <t>CISH, Lucknow</t>
  </si>
  <si>
    <t>6(31)/2018</t>
  </si>
  <si>
    <t>Jammu &amp; Kashmir</t>
  </si>
  <si>
    <t>CITH, Srinagar</t>
  </si>
  <si>
    <t>Kerala</t>
  </si>
  <si>
    <t>CPCRI, Kasaragod</t>
  </si>
  <si>
    <t>AICRP on Palms, CPCRI, Kasaragod</t>
  </si>
  <si>
    <t>6(32)/2018</t>
  </si>
  <si>
    <t>Himachal Pradesh</t>
  </si>
  <si>
    <t>CPRI, Shimla</t>
  </si>
  <si>
    <t>AICRP on Potato, CPRI, Shimla</t>
  </si>
  <si>
    <t>6(33)/2018</t>
  </si>
  <si>
    <t>CTCRI, Thiruvanthapuram</t>
  </si>
  <si>
    <t>AICRP on Tuber Crops, CTCRI, Thiruvanthapuram</t>
  </si>
  <si>
    <t>6(34)/2018</t>
  </si>
  <si>
    <t>IIHR, Bangalore</t>
  </si>
  <si>
    <t>AICRP on Fruit, IIHR, Bangalore</t>
  </si>
  <si>
    <t>6(35)/2018</t>
  </si>
  <si>
    <t>IISR, Calicut</t>
  </si>
  <si>
    <t>AICRP on Spices, IISR, Calicut</t>
  </si>
  <si>
    <t>6(36)/2018</t>
  </si>
  <si>
    <t>IIVR, Varanasi</t>
  </si>
  <si>
    <t>AICRP on Vegetables, IIVR, Varanasi</t>
  </si>
  <si>
    <t>6(37)/2018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</si>
  <si>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</si>
  <si>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</si>
  <si>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</si>
  <si>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</si>
  <si>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</si>
  <si>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6(40)/2018</t>
  </si>
  <si>
    <t>CCRI, Nagpur</t>
  </si>
  <si>
    <t>6(41)/2018</t>
  </si>
  <si>
    <t>NRC For Grapes, Pune</t>
  </si>
  <si>
    <t>DMAPR, Anand</t>
  </si>
  <si>
    <t>AICRP on MAP &amp; Betelvine, DMAPR, Anand</t>
  </si>
  <si>
    <t>6(42)/2018</t>
  </si>
  <si>
    <t>Dte. on Mushroom, Solan</t>
  </si>
  <si>
    <t>AICRP on Mushroom, DMR, Solan</t>
  </si>
  <si>
    <t>6(43)/2018</t>
  </si>
  <si>
    <t>6(44)/2018</t>
  </si>
  <si>
    <t>IIOPR, Pedavegi</t>
  </si>
  <si>
    <t>6(45)/2018</t>
  </si>
  <si>
    <t>Dte. on Onion &amp; Garlic, Pune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</si>
  <si>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</si>
  <si>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</si>
  <si>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</si>
  <si>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</si>
  <si>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</si>
  <si>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</si>
  <si>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</si>
  <si>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</si>
  <si>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6(49)/2018</t>
  </si>
  <si>
    <t>NRC for Pomegranate, Solapur</t>
  </si>
  <si>
    <t>Dte. of Floriculture, Pune</t>
  </si>
  <si>
    <t>AICRP on Floriculture, Dte. of Floriculture, Pune</t>
  </si>
  <si>
    <t>6(50)/2018</t>
  </si>
  <si>
    <t xml:space="preserve">Total HORTICULTURAL SCIENCES </t>
  </si>
  <si>
    <t>6(51)/2018</t>
  </si>
  <si>
    <t>CARI, Izatnagar</t>
  </si>
  <si>
    <t>CIRB, Hissar</t>
  </si>
  <si>
    <t>Network Project on Baffaloes, CIRB, Hissar</t>
  </si>
  <si>
    <t>6(52)/2018</t>
  </si>
  <si>
    <t>CIRG, Makhdoom</t>
  </si>
  <si>
    <t>AICRP on Goats, CIRG, Makhdoom</t>
  </si>
  <si>
    <t>6(53)/2018</t>
  </si>
  <si>
    <t>CSWRI, Avikanagar</t>
  </si>
  <si>
    <t>Network on Sheep Improvement, CSWRI, Avikanagar</t>
  </si>
  <si>
    <t>6(54)/2018</t>
  </si>
  <si>
    <t>IVRI, Izatnagar</t>
  </si>
  <si>
    <t>AINP on Livestock and Poultry Product Safety</t>
  </si>
  <si>
    <t>AINP on One Health approach to Zoonotic Diseases (New)</t>
  </si>
  <si>
    <t>Outreach Prog, on Ethno vety. Medicine, IVRI, Izatnagar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</si>
  <si>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</si>
  <si>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</si>
  <si>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</si>
  <si>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CRP on  V&amp;D, IVRI, Izatnagar</t>
  </si>
  <si>
    <t>6(55)/2018</t>
  </si>
  <si>
    <t>6(56)/2018</t>
  </si>
  <si>
    <t>NIHSAD, Bhopal</t>
  </si>
  <si>
    <t>NBAGR, Karnal</t>
  </si>
  <si>
    <t>Network Project on Animal Genetic Resources, NBAGR, Karnal</t>
  </si>
  <si>
    <t>6(57)/2018</t>
  </si>
  <si>
    <t>6(58)/2018</t>
  </si>
  <si>
    <t>NDRI, Karnal</t>
  </si>
  <si>
    <t>NIANP, Bangalore</t>
  </si>
  <si>
    <t>AICRP ON NPAERP + OP on Methan Emission, NIANP, Bangalore</t>
  </si>
  <si>
    <t>6(59)/2018</t>
  </si>
  <si>
    <t>6(60)/2018</t>
  </si>
  <si>
    <t>NRC on Camel, Bikaner</t>
  </si>
  <si>
    <t>NRC on Equines, Hissar</t>
  </si>
  <si>
    <t>National Centre for  Veterinary Type Culture Collection, NRC on Equines, Hissar</t>
  </si>
  <si>
    <t>6(61)/2018</t>
  </si>
  <si>
    <t>6(62)/2018</t>
  </si>
  <si>
    <t>NRC on Meat, Hyderabad</t>
  </si>
  <si>
    <t>6(63)/2018</t>
  </si>
  <si>
    <t>Nagaland</t>
  </si>
  <si>
    <t>NRC on Mithun</t>
  </si>
  <si>
    <t>Assam</t>
  </si>
  <si>
    <t>NRC on Pig, Guwahati</t>
  </si>
  <si>
    <t>AICRP on Pig, NRC on Pig, Guwahati</t>
  </si>
  <si>
    <t>6(64)/2018</t>
  </si>
  <si>
    <t>6(65)/2018</t>
  </si>
  <si>
    <t>Arunachal Pradesh</t>
  </si>
  <si>
    <t>NRC on Yak, Dirang</t>
  </si>
  <si>
    <t>6(66)/2018</t>
  </si>
  <si>
    <t>NIVEDI, Bengalore</t>
  </si>
  <si>
    <t>CIRC, Meerut</t>
  </si>
  <si>
    <t>AICRP on Cattle, CIRC, Meerut</t>
  </si>
  <si>
    <t>6(67)/2018</t>
  </si>
  <si>
    <t>6(68)/2018</t>
  </si>
  <si>
    <t>Uttarakhand</t>
  </si>
  <si>
    <t>Dte. Of Poultry Research, Hyderabad</t>
  </si>
  <si>
    <t>AICRP on Poultry, Dte. Of Poultry Research, Hyderabad</t>
  </si>
  <si>
    <t>6(69)/2018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</si>
  <si>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</si>
  <si>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</si>
  <si>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</si>
  <si>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</si>
  <si>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</si>
  <si>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</si>
  <si>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6(72)/2018</t>
  </si>
  <si>
    <t>IIS &amp; WC (CS &amp; WCR &amp; TI), Dehradun</t>
  </si>
  <si>
    <t>CSSRI, Karnal</t>
  </si>
  <si>
    <t>PCU-SAS, CSSRI, Karnal</t>
  </si>
  <si>
    <t>6(73)/2018</t>
  </si>
  <si>
    <t>6(74)/2018</t>
  </si>
  <si>
    <t>Meghalaya</t>
  </si>
  <si>
    <t>ICAR RC For  NEH Region.,Barapani</t>
  </si>
  <si>
    <t>6(75)/2018</t>
  </si>
  <si>
    <t>ICAR Res. Complex for Eastern Region, Patna</t>
  </si>
  <si>
    <t>6(76)/2018</t>
  </si>
  <si>
    <t>Goa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</si>
  <si>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</si>
  <si>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</si>
  <si>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</si>
  <si>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</si>
  <si>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</si>
  <si>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</si>
  <si>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</si>
  <si>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</si>
  <si>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6(78)/2018</t>
  </si>
  <si>
    <t>NBSS &amp; LUP, Nagpur</t>
  </si>
  <si>
    <t>CARI,Jhansi</t>
  </si>
  <si>
    <t>AICRP on Agroforestry, CARI, Jhansi</t>
  </si>
  <si>
    <t>6(79)/2018</t>
  </si>
  <si>
    <t>IIWM, Bhubaneshwar</t>
  </si>
  <si>
    <t>AICRP on IWM,  IIWM, Bhubaneshwar</t>
  </si>
  <si>
    <t>CRP on Water, IIWM, Bhubaneshwar</t>
  </si>
  <si>
    <t>6(80)/2018</t>
  </si>
  <si>
    <t>6(81)/2018</t>
  </si>
  <si>
    <t>NRC on Integrated Farming, Motihari (MGIFRI)</t>
  </si>
  <si>
    <t>Dte. Of Weed Research, Jabalpur</t>
  </si>
  <si>
    <t>AICRP on Weed Management, DWR, Jabalpur</t>
  </si>
  <si>
    <t>6(82)/2018</t>
  </si>
  <si>
    <t>IIFSR, Modipuram</t>
  </si>
  <si>
    <t>AICRP on Integragted Farming System, IIFSR, Modipuram</t>
  </si>
  <si>
    <t>Network Project on Organic Farming, IIFSR, Modipuram</t>
  </si>
  <si>
    <t>6(83)/2018</t>
  </si>
  <si>
    <t>6(84)/2018</t>
  </si>
  <si>
    <t>NIASM, Baramati</t>
  </si>
  <si>
    <t>TOTAL NRM DIVISION</t>
  </si>
  <si>
    <t>CIBA, Chennai</t>
  </si>
  <si>
    <t>AINP on Fish Health,  CIBA, Chennai</t>
  </si>
  <si>
    <t>6(86)/2018</t>
  </si>
  <si>
    <t>6(87)/2018</t>
  </si>
  <si>
    <t>CIFRI, Barrackpore</t>
  </si>
  <si>
    <t>6(88)/2018</t>
  </si>
  <si>
    <t>CIFA, Bhubaneshwar</t>
  </si>
  <si>
    <t>6(89)/2018</t>
  </si>
  <si>
    <t>CIFE, Mumbai</t>
  </si>
  <si>
    <t>6(90)/2018</t>
  </si>
  <si>
    <t>CIFT, Kochi</t>
  </si>
  <si>
    <t>CMFRI, Kochi</t>
  </si>
  <si>
    <t xml:space="preserve"> ANIP Mericulture, CMFRI, Kochi</t>
  </si>
  <si>
    <t>AINP Orn. CMFRI, Kochi</t>
  </si>
  <si>
    <t>6(91)/2018</t>
  </si>
  <si>
    <t xml:space="preserve">NBFGR, Lucknow </t>
  </si>
  <si>
    <t xml:space="preserve">CRP Genomics, NBFGR, Lucknow </t>
  </si>
  <si>
    <t xml:space="preserve">AINP-AMR, NBFGR, Lucknow </t>
  </si>
  <si>
    <t>6(92)/2018</t>
  </si>
  <si>
    <t>6(93)/2018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</si>
  <si>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</si>
  <si>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</si>
  <si>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</si>
  <si>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</si>
  <si>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</si>
  <si>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</si>
  <si>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</si>
  <si>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</si>
  <si>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</si>
  <si>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</si>
  <si>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</si>
  <si>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</si>
  <si>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</si>
  <si>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</si>
  <si>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</si>
  <si>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 xml:space="preserve">CIRCOT, Mumbai </t>
  </si>
  <si>
    <t>CRP on Natural Fibres, CIRCOT, Mumbai</t>
  </si>
  <si>
    <t>6(96)/2018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</si>
  <si>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</si>
  <si>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</si>
  <si>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</si>
  <si>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</si>
  <si>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6(98)/2018</t>
  </si>
  <si>
    <t xml:space="preserve">NIRJAFT, Kolkata </t>
  </si>
  <si>
    <t>TOTAL AGRICULTURAL ENGINEERING</t>
  </si>
  <si>
    <t>6(99)/2018</t>
  </si>
  <si>
    <t>IASRI including CABin, New Delhi</t>
  </si>
  <si>
    <t>6(100)/2018</t>
  </si>
  <si>
    <t>NIAP &amp; PR, New Delhi</t>
  </si>
  <si>
    <t>6(101)/2018</t>
  </si>
  <si>
    <t>NAARM, Hyderabad</t>
  </si>
  <si>
    <t xml:space="preserve">CIWA, Bhubaneshwar </t>
  </si>
  <si>
    <t>AICRP on Home Science, CIWA, Bhubaneshwar</t>
  </si>
  <si>
    <t>6(103)/2018</t>
  </si>
  <si>
    <t>6(102)/2018</t>
  </si>
  <si>
    <t>Agricultural Education</t>
  </si>
  <si>
    <t>TOTAL AG. EDUCATION DIVISION</t>
  </si>
  <si>
    <t>HEADQUARTERS UNIT - Krishi Bhawan</t>
  </si>
  <si>
    <t>6(105)/2018</t>
  </si>
  <si>
    <t>6(108)/2018</t>
  </si>
  <si>
    <t>NASF</t>
  </si>
  <si>
    <t xml:space="preserve">TOTAL NASF </t>
  </si>
  <si>
    <t>6(109)/2018</t>
  </si>
  <si>
    <t xml:space="preserve">DKMA, New Delhi </t>
  </si>
  <si>
    <t>6(110)/2018</t>
  </si>
  <si>
    <t>ATARI ZONE-I, Ludhiana</t>
  </si>
  <si>
    <t>6(111)/2018</t>
  </si>
  <si>
    <t>ATARI ZONE-II, Jodhpur</t>
  </si>
  <si>
    <t>6(112)/2018</t>
  </si>
  <si>
    <t>ATARI ZONE-III, Kanpur</t>
  </si>
  <si>
    <t>6(113)/2018</t>
  </si>
  <si>
    <t>ATARI ZONE-IV, Patna</t>
  </si>
  <si>
    <t>6(114)/2018</t>
  </si>
  <si>
    <t>ATARI ZONE-V, Kolkata</t>
  </si>
  <si>
    <t>6(115)/2018</t>
  </si>
  <si>
    <t>ATARI ZONE-VI, Guwahati</t>
  </si>
  <si>
    <t>6(116)/2018</t>
  </si>
  <si>
    <t>ATARI ZONE-VII, Barapani</t>
  </si>
  <si>
    <t>6(117)/2018</t>
  </si>
  <si>
    <t>ATARI ZONE-VIII, Pune</t>
  </si>
  <si>
    <t>6(118)/2018</t>
  </si>
  <si>
    <t>ATARI ZONE-IX, Jabalpur</t>
  </si>
  <si>
    <t>6(119)/2018</t>
  </si>
  <si>
    <t>ATARI ZONE-X, Hyderabad</t>
  </si>
  <si>
    <t>6(120)/2018</t>
  </si>
  <si>
    <t>ATARI ZONE-XI, Bengalore</t>
  </si>
  <si>
    <t>TOTAL AGRICULTURAL EXTENSION</t>
  </si>
  <si>
    <t>GRAND TOTAL</t>
  </si>
  <si>
    <t>March Paid in April</t>
  </si>
  <si>
    <t>Nation Institute of Foot &amp; Mouth Disease, Bhubaneshwar</t>
  </si>
  <si>
    <t>Progressive Release  31st March, 2025</t>
  </si>
  <si>
    <t>Progressive Release til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</si>
</sst>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vertical="center"/>
    </xf>
    <xf numFmtId="2" fontId="0" fillId="0" borderId="0" xfId="0" applyNumberForma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2" fontId="4" fillId="6" borderId="1" xfId="0" applyNumberFormat="1" applyFont="1" applyFill="1" applyBorder="1" applyAlignment="1">
      <alignment horizontal="left" vertical="center" wrapText="1"/>
    </xf>
    <xf numFmtId="2" fontId="5" fillId="6" borderId="1" xfId="1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5" fillId="6" borderId="1" xfId="1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left" vertical="center" wrapText="1"/>
    </xf>
    <xf numFmtId="2" fontId="4" fillId="6" borderId="1" xfId="0" applyNumberFormat="1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2" fontId="3" fillId="9" borderId="1" xfId="0" applyNumberFormat="1" applyFont="1" applyFill="1" applyBorder="1" applyAlignment="1">
      <alignment horizontal="left" vertical="center" wrapText="1"/>
    </xf>
    <xf numFmtId="2" fontId="4" fillId="9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left" vertical="center" wrapText="1"/>
    </xf>
    <xf numFmtId="2" fontId="4" fillId="9" borderId="1" xfId="0" applyNumberFormat="1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0" xfId="0" applyFont="1" applyFill="1" applyAlignment="1">
      <alignment vertical="center"/>
    </xf>
    <xf numFmtId="2" fontId="8" fillId="0" borderId="1" xfId="0" applyNumberFormat="1" applyFont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vertical="center"/>
    </xf>
    <xf numFmtId="2" fontId="4" fillId="6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6"/>
  <sheetViews>
    <sheetView tabSelected="1" view="pageBreakPreview" zoomScale="80" zoomScaleNormal="80" zoomScaleSheetLayoutView="80" workbookViewId="0">
      <pane xSplit="4" ySplit="5" topLeftCell="G277" activePane="bottomRight" state="frozen"/>
      <selection pane="topRight" activeCell="E1" sqref="E1"/>
      <selection pane="bottomLeft" activeCell="A5" sqref="A5"/>
      <selection pane="bottomRight" activeCell="H280" sqref="H280"/>
    </sheetView>
  </sheetViews>
  <sheetFormatPr defaultRowHeight="15" x14ac:dyDescent="0.25"/>
  <cols>
    <col min="1" max="1" width="9.28515625" style="2" bestFit="1" customWidth="1"/>
    <col min="2" max="2" width="15.85546875" style="2" hidden="1" customWidth="1"/>
    <col min="3" max="3" width="21.5703125" style="2" hidden="1" customWidth="1"/>
    <col min="4" max="4" width="69.28515625" style="5" customWidth="1"/>
    <col min="5" max="5" width="11.140625" style="1" hidden="1" customWidth="1"/>
    <col min="6" max="6" width="14.28515625" style="1" hidden="1" customWidth="1"/>
    <col min="7" max="8" width="15.28515625" style="1" customWidth="1"/>
    <col min="9" max="10" width="15.28515625" style="1" hidden="1" customWidth="1"/>
    <col min="11" max="14" width="15.28515625" style="1" customWidth="1"/>
    <col min="15" max="16384" width="9.140625" style="1"/>
  </cols>
  <sheetData>
    <row r="1" spans="1:17" ht="33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7" ht="28.5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7" ht="46.5" customHeight="1" x14ac:dyDescent="0.25">
      <c r="A3" s="3"/>
      <c r="B3" s="3"/>
      <c r="C3" s="3"/>
      <c r="D3" s="4"/>
      <c r="E3" s="6"/>
      <c r="F3" s="6"/>
      <c r="G3" s="51" t="s">
        <v>0</v>
      </c>
      <c r="H3" s="52"/>
      <c r="I3" s="52"/>
      <c r="J3" s="52"/>
      <c r="K3" s="52"/>
      <c r="L3" s="52"/>
      <c r="M3" s="52"/>
      <c r="N3" s="53"/>
    </row>
    <row r="4" spans="1:17" s="43" customFormat="1" ht="95.25" customHeight="1" x14ac:dyDescent="0.25">
      <c r="A4" s="41"/>
      <c r="B4" s="41"/>
      <c r="C4" s="41"/>
      <c r="D4" s="42"/>
      <c r="E4" s="54" t="s">
        <v>1</v>
      </c>
      <c r="F4" s="54"/>
      <c r="G4" s="54" t="s">
        <v>373</v>
      </c>
      <c r="H4" s="54"/>
      <c r="I4" s="55" t="s">
        <v>375</v>
      </c>
      <c r="J4" s="56"/>
      <c r="K4" s="54" t="s">
        <v>2</v>
      </c>
      <c r="L4" s="54"/>
      <c r="M4" s="55" t="s">
        <v>376</v>
      </c>
      <c r="N4" s="56"/>
    </row>
    <row r="5" spans="1:17" s="12" customFormat="1" ht="39" customHeight="1" x14ac:dyDescent="0.25">
      <c r="A5" s="44" t="s">
        <v>3</v>
      </c>
      <c r="B5" s="44" t="s">
        <v>4</v>
      </c>
      <c r="C5" s="44" t="s">
        <v>5</v>
      </c>
      <c r="D5" s="45" t="s">
        <v>6</v>
      </c>
      <c r="E5" s="46" t="s">
        <v>7</v>
      </c>
      <c r="F5" s="46" t="s">
        <v>8</v>
      </c>
      <c r="G5" s="46" t="s">
        <v>7</v>
      </c>
      <c r="H5" s="46" t="s">
        <v>8</v>
      </c>
      <c r="I5" s="46" t="s">
        <v>7</v>
      </c>
      <c r="J5" s="46" t="s">
        <v>8</v>
      </c>
      <c r="K5" s="46" t="s">
        <v>7</v>
      </c>
      <c r="L5" s="46" t="s">
        <v>8</v>
      </c>
      <c r="M5" s="46" t="s">
        <v>7</v>
      </c>
      <c r="N5" s="46" t="s">
        <v>8</v>
      </c>
    </row>
    <row r="6" spans="1:17" s="12" customFormat="1" ht="45" customHeight="1" x14ac:dyDescent="0.25">
      <c r="A6" s="8">
        <v>1</v>
      </c>
      <c r="B6" s="8"/>
      <c r="C6" s="9" t="s">
        <v>9</v>
      </c>
      <c r="D6" s="10" t="s">
        <v>10</v>
      </c>
      <c r="E6" s="11"/>
      <c r="F6" s="11"/>
      <c r="G6" s="11">
        <v>300</v>
      </c>
      <c r="H6" s="11">
        <v>75</v>
      </c>
      <c r="I6" s="11">
        <v>3006.57</v>
      </c>
      <c r="J6" s="11">
        <v>708.9</v>
      </c>
      <c r="K6" s="11">
        <f>ROUND(I6/4,2)</f>
        <v>751.64</v>
      </c>
      <c r="L6" s="11">
        <f>ROUND(H6*2,2)</f>
        <v>150</v>
      </c>
      <c r="M6" s="11">
        <f>G6+K6</f>
        <v>1051.6399999999999</v>
      </c>
      <c r="N6" s="11">
        <f>H6+L6</f>
        <v>225</v>
      </c>
      <c r="O6" s="12">
        <f>ROUND(I6/4,2)</f>
        <v>751.64</v>
      </c>
      <c r="Q6" s="12">
        <f>H6*2</f>
        <v>150</v>
      </c>
    </row>
    <row r="7" spans="1:17" s="12" customFormat="1" ht="45" customHeight="1" x14ac:dyDescent="0.25">
      <c r="A7" s="8">
        <v>2</v>
      </c>
      <c r="B7" s="8"/>
      <c r="C7" s="9" t="s">
        <v>9</v>
      </c>
      <c r="D7" s="10" t="s">
        <v>11</v>
      </c>
      <c r="E7" s="11"/>
      <c r="F7" s="11"/>
      <c r="G7" s="11">
        <v>130</v>
      </c>
      <c r="H7" s="11">
        <v>0</v>
      </c>
      <c r="I7" s="11">
        <v>2000</v>
      </c>
      <c r="J7" s="11">
        <v>0</v>
      </c>
      <c r="K7" s="11">
        <f t="shared" ref="K7:K70" si="0">ROUND(I7/4,2)</f>
        <v>500</v>
      </c>
      <c r="L7" s="11">
        <f t="shared" ref="L7:L70" si="1">ROUND(H7*2,2)</f>
        <v>0</v>
      </c>
      <c r="M7" s="11">
        <f>G7+K7</f>
        <v>630</v>
      </c>
      <c r="N7" s="11">
        <f t="shared" ref="N7:N70" si="2">H7+L7</f>
        <v>0</v>
      </c>
    </row>
    <row r="8" spans="1:17" s="12" customFormat="1" ht="45" customHeight="1" x14ac:dyDescent="0.25">
      <c r="A8" s="9"/>
      <c r="B8" s="9" t="s">
        <v>12</v>
      </c>
      <c r="C8" s="9" t="s">
        <v>9</v>
      </c>
      <c r="D8" s="13" t="s">
        <v>10</v>
      </c>
      <c r="E8" s="14">
        <f t="shared" ref="E8:N8" si="3">+E6+E7</f>
        <v>0</v>
      </c>
      <c r="F8" s="14">
        <f t="shared" si="3"/>
        <v>0</v>
      </c>
      <c r="G8" s="14">
        <f t="shared" si="3"/>
        <v>430</v>
      </c>
      <c r="H8" s="14">
        <f t="shared" si="3"/>
        <v>75</v>
      </c>
      <c r="I8" s="14">
        <f t="shared" si="3"/>
        <v>5006.57</v>
      </c>
      <c r="J8" s="14">
        <f t="shared" si="3"/>
        <v>708.9</v>
      </c>
      <c r="K8" s="14">
        <f t="shared" si="3"/>
        <v>1251.6399999999999</v>
      </c>
      <c r="L8" s="14">
        <f t="shared" si="3"/>
        <v>150</v>
      </c>
      <c r="M8" s="14">
        <f t="shared" si="3"/>
        <v>1681.6399999999999</v>
      </c>
      <c r="N8" s="14">
        <f t="shared" si="3"/>
        <v>225</v>
      </c>
    </row>
    <row r="9" spans="1:17" s="12" customFormat="1" ht="45" customHeight="1" x14ac:dyDescent="0.25">
      <c r="A9" s="8">
        <v>3</v>
      </c>
      <c r="B9" s="8"/>
      <c r="C9" s="9" t="s">
        <v>13</v>
      </c>
      <c r="D9" s="10" t="s">
        <v>14</v>
      </c>
      <c r="E9" s="11"/>
      <c r="F9" s="11"/>
      <c r="G9" s="11">
        <v>235</v>
      </c>
      <c r="H9" s="11">
        <v>35</v>
      </c>
      <c r="I9" s="11">
        <v>2678</v>
      </c>
      <c r="J9" s="11">
        <v>347.28999999999996</v>
      </c>
      <c r="K9" s="11">
        <f t="shared" si="0"/>
        <v>669.5</v>
      </c>
      <c r="L9" s="11">
        <f t="shared" si="1"/>
        <v>70</v>
      </c>
      <c r="M9" s="11">
        <f>G9+K9</f>
        <v>904.5</v>
      </c>
      <c r="N9" s="11">
        <f t="shared" si="2"/>
        <v>105</v>
      </c>
    </row>
    <row r="10" spans="1:17" s="12" customFormat="1" ht="45" customHeight="1" x14ac:dyDescent="0.25">
      <c r="A10" s="8">
        <v>4</v>
      </c>
      <c r="B10" s="8"/>
      <c r="C10" s="9" t="s">
        <v>13</v>
      </c>
      <c r="D10" s="15" t="s">
        <v>15</v>
      </c>
      <c r="E10" s="11"/>
      <c r="F10" s="11"/>
      <c r="G10" s="11">
        <v>36</v>
      </c>
      <c r="H10" s="11">
        <v>0</v>
      </c>
      <c r="I10" s="11">
        <v>218</v>
      </c>
      <c r="J10" s="11">
        <v>0</v>
      </c>
      <c r="K10" s="11">
        <f t="shared" si="0"/>
        <v>54.5</v>
      </c>
      <c r="L10" s="11">
        <f t="shared" si="1"/>
        <v>0</v>
      </c>
      <c r="M10" s="11">
        <f>G10+K10</f>
        <v>90.5</v>
      </c>
      <c r="N10" s="11">
        <f t="shared" si="2"/>
        <v>0</v>
      </c>
    </row>
    <row r="11" spans="1:17" s="12" customFormat="1" ht="45" customHeight="1" x14ac:dyDescent="0.25">
      <c r="A11" s="9"/>
      <c r="B11" s="9" t="s">
        <v>16</v>
      </c>
      <c r="C11" s="9" t="s">
        <v>13</v>
      </c>
      <c r="D11" s="13" t="s">
        <v>14</v>
      </c>
      <c r="E11" s="14">
        <f t="shared" ref="E11:N11" si="4">+E9+E10</f>
        <v>0</v>
      </c>
      <c r="F11" s="14">
        <f t="shared" si="4"/>
        <v>0</v>
      </c>
      <c r="G11" s="14">
        <f t="shared" si="4"/>
        <v>271</v>
      </c>
      <c r="H11" s="14">
        <f t="shared" si="4"/>
        <v>35</v>
      </c>
      <c r="I11" s="14">
        <f t="shared" si="4"/>
        <v>2896</v>
      </c>
      <c r="J11" s="14">
        <f t="shared" si="4"/>
        <v>347.28999999999996</v>
      </c>
      <c r="K11" s="14">
        <f t="shared" si="4"/>
        <v>724</v>
      </c>
      <c r="L11" s="14">
        <f t="shared" si="4"/>
        <v>70</v>
      </c>
      <c r="M11" s="14">
        <f t="shared" si="4"/>
        <v>995</v>
      </c>
      <c r="N11" s="14">
        <f t="shared" si="4"/>
        <v>105</v>
      </c>
    </row>
    <row r="12" spans="1:17" s="12" customFormat="1" ht="45" customHeight="1" x14ac:dyDescent="0.25">
      <c r="A12" s="8">
        <v>5</v>
      </c>
      <c r="B12" s="8"/>
      <c r="C12" s="9" t="s">
        <v>17</v>
      </c>
      <c r="D12" s="10" t="s">
        <v>18</v>
      </c>
      <c r="E12" s="11"/>
      <c r="F12" s="11"/>
      <c r="G12" s="11">
        <v>380</v>
      </c>
      <c r="H12" s="11">
        <v>620</v>
      </c>
      <c r="I12" s="11">
        <v>4337.79</v>
      </c>
      <c r="J12" s="11">
        <v>5690</v>
      </c>
      <c r="K12" s="11">
        <f t="shared" si="0"/>
        <v>1084.45</v>
      </c>
      <c r="L12" s="11">
        <f t="shared" si="1"/>
        <v>1240</v>
      </c>
      <c r="M12" s="11">
        <f>G12+K12</f>
        <v>1464.45</v>
      </c>
      <c r="N12" s="11">
        <f t="shared" si="2"/>
        <v>1860</v>
      </c>
    </row>
    <row r="13" spans="1:17" s="12" customFormat="1" ht="45" customHeight="1" x14ac:dyDescent="0.25">
      <c r="A13" s="8">
        <v>6</v>
      </c>
      <c r="B13" s="8"/>
      <c r="C13" s="9" t="s">
        <v>17</v>
      </c>
      <c r="D13" s="10" t="s">
        <v>19</v>
      </c>
      <c r="E13" s="11"/>
      <c r="F13" s="11"/>
      <c r="G13" s="11">
        <v>0</v>
      </c>
      <c r="H13" s="11">
        <v>0</v>
      </c>
      <c r="I13" s="11">
        <v>0</v>
      </c>
      <c r="J13" s="11">
        <v>0</v>
      </c>
      <c r="K13" s="11">
        <f t="shared" si="0"/>
        <v>0</v>
      </c>
      <c r="L13" s="11">
        <f t="shared" si="1"/>
        <v>0</v>
      </c>
      <c r="M13" s="11">
        <f>G13+K13</f>
        <v>0</v>
      </c>
      <c r="N13" s="11">
        <f t="shared" si="2"/>
        <v>0</v>
      </c>
    </row>
    <row r="14" spans="1:17" s="16" customFormat="1" ht="45" customHeight="1" x14ac:dyDescent="0.25">
      <c r="A14" s="9"/>
      <c r="B14" s="9" t="s">
        <v>20</v>
      </c>
      <c r="C14" s="9" t="s">
        <v>17</v>
      </c>
      <c r="D14" s="13" t="s">
        <v>18</v>
      </c>
      <c r="E14" s="14">
        <f t="shared" ref="E14:N14" si="5">+E12+E13</f>
        <v>0</v>
      </c>
      <c r="F14" s="14">
        <f t="shared" si="5"/>
        <v>0</v>
      </c>
      <c r="G14" s="14">
        <f t="shared" si="5"/>
        <v>380</v>
      </c>
      <c r="H14" s="14">
        <f t="shared" si="5"/>
        <v>620</v>
      </c>
      <c r="I14" s="14">
        <f t="shared" si="5"/>
        <v>4337.79</v>
      </c>
      <c r="J14" s="14">
        <f t="shared" si="5"/>
        <v>5690</v>
      </c>
      <c r="K14" s="14">
        <f t="shared" si="5"/>
        <v>1084.45</v>
      </c>
      <c r="L14" s="14">
        <f t="shared" si="5"/>
        <v>1240</v>
      </c>
      <c r="M14" s="14">
        <f t="shared" si="5"/>
        <v>1464.45</v>
      </c>
      <c r="N14" s="14">
        <f t="shared" si="5"/>
        <v>1860</v>
      </c>
    </row>
    <row r="15" spans="1:17" s="12" customFormat="1" ht="45" customHeight="1" x14ac:dyDescent="0.25">
      <c r="A15" s="8">
        <v>7</v>
      </c>
      <c r="B15" s="17"/>
      <c r="C15" s="9" t="s">
        <v>21</v>
      </c>
      <c r="D15" s="15" t="s">
        <v>22</v>
      </c>
      <c r="E15" s="11"/>
      <c r="F15" s="11"/>
      <c r="G15" s="11">
        <v>190</v>
      </c>
      <c r="H15" s="11">
        <v>350</v>
      </c>
      <c r="I15" s="11">
        <v>2366.35743</v>
      </c>
      <c r="J15" s="11">
        <v>3047.8582299999998</v>
      </c>
      <c r="K15" s="11">
        <f t="shared" si="0"/>
        <v>591.59</v>
      </c>
      <c r="L15" s="11">
        <f t="shared" si="1"/>
        <v>700</v>
      </c>
      <c r="M15" s="11">
        <f>G15+K15</f>
        <v>781.59</v>
      </c>
      <c r="N15" s="11">
        <f t="shared" si="2"/>
        <v>1050</v>
      </c>
    </row>
    <row r="16" spans="1:17" s="12" customFormat="1" ht="45" customHeight="1" x14ac:dyDescent="0.25">
      <c r="A16" s="8">
        <v>8</v>
      </c>
      <c r="B16" s="8"/>
      <c r="C16" s="9" t="s">
        <v>21</v>
      </c>
      <c r="D16" s="10" t="s">
        <v>23</v>
      </c>
      <c r="E16" s="11"/>
      <c r="F16" s="11"/>
      <c r="G16" s="11">
        <v>34</v>
      </c>
      <c r="H16" s="11">
        <v>0</v>
      </c>
      <c r="I16" s="11">
        <v>327.67</v>
      </c>
      <c r="J16" s="11">
        <v>0</v>
      </c>
      <c r="K16" s="11">
        <f t="shared" si="0"/>
        <v>81.92</v>
      </c>
      <c r="L16" s="11">
        <f t="shared" si="1"/>
        <v>0</v>
      </c>
      <c r="M16" s="11">
        <f>G16+K16</f>
        <v>115.92</v>
      </c>
      <c r="N16" s="11">
        <f t="shared" si="2"/>
        <v>0</v>
      </c>
    </row>
    <row r="17" spans="1:14" s="12" customFormat="1" ht="45" customHeight="1" x14ac:dyDescent="0.25">
      <c r="A17" s="9"/>
      <c r="B17" s="9" t="s">
        <v>24</v>
      </c>
      <c r="C17" s="9" t="s">
        <v>21</v>
      </c>
      <c r="D17" s="13" t="s">
        <v>22</v>
      </c>
      <c r="E17" s="14">
        <f t="shared" ref="E17:N17" si="6">+E15+E16</f>
        <v>0</v>
      </c>
      <c r="F17" s="14">
        <f t="shared" si="6"/>
        <v>0</v>
      </c>
      <c r="G17" s="14">
        <f t="shared" si="6"/>
        <v>224</v>
      </c>
      <c r="H17" s="14">
        <f t="shared" si="6"/>
        <v>350</v>
      </c>
      <c r="I17" s="14">
        <f t="shared" si="6"/>
        <v>2694.0274300000001</v>
      </c>
      <c r="J17" s="14">
        <f t="shared" si="6"/>
        <v>3047.8582299999998</v>
      </c>
      <c r="K17" s="14">
        <f t="shared" si="6"/>
        <v>673.51</v>
      </c>
      <c r="L17" s="14">
        <f t="shared" si="6"/>
        <v>700</v>
      </c>
      <c r="M17" s="14">
        <f t="shared" si="6"/>
        <v>897.51</v>
      </c>
      <c r="N17" s="14">
        <f t="shared" si="6"/>
        <v>1050</v>
      </c>
    </row>
    <row r="18" spans="1:14" s="12" customFormat="1" ht="45" customHeight="1" x14ac:dyDescent="0.25">
      <c r="A18" s="8">
        <v>9</v>
      </c>
      <c r="B18" s="8"/>
      <c r="C18" s="9" t="s">
        <v>25</v>
      </c>
      <c r="D18" s="10" t="s">
        <v>26</v>
      </c>
      <c r="E18" s="11"/>
      <c r="F18" s="11"/>
      <c r="G18" s="11">
        <v>2250</v>
      </c>
      <c r="H18" s="11">
        <v>2250</v>
      </c>
      <c r="I18" s="11">
        <v>26036.28</v>
      </c>
      <c r="J18" s="11">
        <v>27457.4</v>
      </c>
      <c r="K18" s="11">
        <f t="shared" si="0"/>
        <v>6509.07</v>
      </c>
      <c r="L18" s="11">
        <f t="shared" si="1"/>
        <v>4500</v>
      </c>
      <c r="M18" s="11">
        <f t="shared" ref="M18:M23" si="7">G18+K18</f>
        <v>8759.07</v>
      </c>
      <c r="N18" s="11">
        <f t="shared" si="2"/>
        <v>6750</v>
      </c>
    </row>
    <row r="19" spans="1:14" s="12" customFormat="1" ht="45" customHeight="1" x14ac:dyDescent="0.25">
      <c r="A19" s="8">
        <v>10</v>
      </c>
      <c r="B19" s="8"/>
      <c r="C19" s="9" t="s">
        <v>25</v>
      </c>
      <c r="D19" s="10" t="s">
        <v>27</v>
      </c>
      <c r="E19" s="11"/>
      <c r="F19" s="11"/>
      <c r="G19" s="11">
        <v>52</v>
      </c>
      <c r="H19" s="11">
        <v>0</v>
      </c>
      <c r="I19" s="11">
        <v>664.13</v>
      </c>
      <c r="J19" s="11">
        <v>0</v>
      </c>
      <c r="K19" s="11">
        <f t="shared" si="0"/>
        <v>166.03</v>
      </c>
      <c r="L19" s="11">
        <f t="shared" si="1"/>
        <v>0</v>
      </c>
      <c r="M19" s="11">
        <f t="shared" si="7"/>
        <v>218.03</v>
      </c>
      <c r="N19" s="11">
        <f t="shared" si="2"/>
        <v>0</v>
      </c>
    </row>
    <row r="20" spans="1:14" s="12" customFormat="1" ht="45" customHeight="1" x14ac:dyDescent="0.25">
      <c r="A20" s="8">
        <v>11</v>
      </c>
      <c r="B20" s="8"/>
      <c r="C20" s="9" t="s">
        <v>25</v>
      </c>
      <c r="D20" s="10" t="s">
        <v>28</v>
      </c>
      <c r="E20" s="11"/>
      <c r="F20" s="11"/>
      <c r="G20" s="11">
        <v>24</v>
      </c>
      <c r="H20" s="11">
        <v>0</v>
      </c>
      <c r="I20" s="11">
        <v>274.48</v>
      </c>
      <c r="J20" s="11">
        <v>0</v>
      </c>
      <c r="K20" s="11">
        <f t="shared" si="0"/>
        <v>68.62</v>
      </c>
      <c r="L20" s="11">
        <f t="shared" si="1"/>
        <v>0</v>
      </c>
      <c r="M20" s="11">
        <f t="shared" si="7"/>
        <v>92.62</v>
      </c>
      <c r="N20" s="11">
        <f t="shared" si="2"/>
        <v>0</v>
      </c>
    </row>
    <row r="21" spans="1:14" s="12" customFormat="1" ht="45" customHeight="1" x14ac:dyDescent="0.25">
      <c r="A21" s="8">
        <v>12</v>
      </c>
      <c r="B21" s="8"/>
      <c r="C21" s="9" t="s">
        <v>25</v>
      </c>
      <c r="D21" s="10" t="s">
        <v>29</v>
      </c>
      <c r="E21" s="11"/>
      <c r="F21" s="11"/>
      <c r="G21" s="11">
        <v>0</v>
      </c>
      <c r="H21" s="11">
        <v>0</v>
      </c>
      <c r="I21" s="11">
        <v>0</v>
      </c>
      <c r="J21" s="11">
        <v>0</v>
      </c>
      <c r="K21" s="11">
        <f t="shared" si="0"/>
        <v>0</v>
      </c>
      <c r="L21" s="11">
        <f t="shared" si="1"/>
        <v>0</v>
      </c>
      <c r="M21" s="11">
        <f t="shared" si="7"/>
        <v>0</v>
      </c>
      <c r="N21" s="11">
        <f t="shared" si="2"/>
        <v>0</v>
      </c>
    </row>
    <row r="22" spans="1:14" s="12" customFormat="1" ht="45" customHeight="1" x14ac:dyDescent="0.25">
      <c r="A22" s="8">
        <v>13</v>
      </c>
      <c r="B22" s="8"/>
      <c r="C22" s="9" t="s">
        <v>25</v>
      </c>
      <c r="D22" s="10" t="s">
        <v>30</v>
      </c>
      <c r="E22" s="11"/>
      <c r="F22" s="11"/>
      <c r="G22" s="11">
        <v>0</v>
      </c>
      <c r="H22" s="11">
        <v>0</v>
      </c>
      <c r="I22" s="11">
        <v>0</v>
      </c>
      <c r="J22" s="11">
        <v>0</v>
      </c>
      <c r="K22" s="11">
        <f t="shared" si="0"/>
        <v>0</v>
      </c>
      <c r="L22" s="11">
        <f t="shared" si="1"/>
        <v>0</v>
      </c>
      <c r="M22" s="11">
        <f t="shared" si="7"/>
        <v>0</v>
      </c>
      <c r="N22" s="11">
        <f t="shared" si="2"/>
        <v>0</v>
      </c>
    </row>
    <row r="23" spans="1:14" s="12" customFormat="1" ht="45" customHeight="1" x14ac:dyDescent="0.25">
      <c r="A23" s="8">
        <v>49</v>
      </c>
      <c r="B23" s="8"/>
      <c r="C23" s="9" t="s">
        <v>25</v>
      </c>
      <c r="D23" s="10" t="s">
        <v>31</v>
      </c>
      <c r="E23" s="11"/>
      <c r="F23" s="11"/>
      <c r="G23" s="11">
        <v>52</v>
      </c>
      <c r="H23" s="11">
        <v>0</v>
      </c>
      <c r="I23" s="11">
        <v>448.5</v>
      </c>
      <c r="J23" s="11">
        <v>0</v>
      </c>
      <c r="K23" s="11">
        <f t="shared" si="0"/>
        <v>112.13</v>
      </c>
      <c r="L23" s="11">
        <f t="shared" si="1"/>
        <v>0</v>
      </c>
      <c r="M23" s="11">
        <f t="shared" si="7"/>
        <v>164.13</v>
      </c>
      <c r="N23" s="11">
        <f t="shared" si="2"/>
        <v>0</v>
      </c>
    </row>
    <row r="24" spans="1:14" s="12" customFormat="1" ht="45" customHeight="1" x14ac:dyDescent="0.25">
      <c r="A24" s="9"/>
      <c r="B24" s="9"/>
      <c r="C24" s="9"/>
      <c r="D24" s="13" t="s">
        <v>34</v>
      </c>
      <c r="E24" s="14">
        <f>SUM(E18:E23)</f>
        <v>0</v>
      </c>
      <c r="F24" s="14">
        <f t="shared" ref="F24:N24" si="8">SUM(F18:F23)</f>
        <v>0</v>
      </c>
      <c r="G24" s="14">
        <f t="shared" si="8"/>
        <v>2378</v>
      </c>
      <c r="H24" s="14">
        <f t="shared" si="8"/>
        <v>2250</v>
      </c>
      <c r="I24" s="14">
        <f t="shared" si="8"/>
        <v>27423.39</v>
      </c>
      <c r="J24" s="14">
        <f t="shared" si="8"/>
        <v>27457.4</v>
      </c>
      <c r="K24" s="14">
        <f t="shared" si="8"/>
        <v>6855.8499999999995</v>
      </c>
      <c r="L24" s="14">
        <f t="shared" si="8"/>
        <v>4500</v>
      </c>
      <c r="M24" s="14">
        <f t="shared" si="8"/>
        <v>9233.85</v>
      </c>
      <c r="N24" s="14">
        <f t="shared" si="8"/>
        <v>6750</v>
      </c>
    </row>
    <row r="25" spans="1:14" s="12" customFormat="1" ht="45" customHeight="1" x14ac:dyDescent="0.25">
      <c r="A25" s="8">
        <v>14</v>
      </c>
      <c r="B25" s="8"/>
      <c r="C25" s="9" t="s">
        <v>32</v>
      </c>
      <c r="D25" s="10" t="s">
        <v>33</v>
      </c>
      <c r="E25" s="11"/>
      <c r="F25" s="11"/>
      <c r="G25" s="11">
        <v>75</v>
      </c>
      <c r="H25" s="11">
        <v>0</v>
      </c>
      <c r="I25" s="11">
        <v>235.65</v>
      </c>
      <c r="J25" s="11">
        <v>0</v>
      </c>
      <c r="K25" s="11">
        <f t="shared" si="0"/>
        <v>58.91</v>
      </c>
      <c r="L25" s="11">
        <f t="shared" si="1"/>
        <v>0</v>
      </c>
      <c r="M25" s="11">
        <f>G25+K25</f>
        <v>133.91</v>
      </c>
      <c r="N25" s="11">
        <f t="shared" si="2"/>
        <v>0</v>
      </c>
    </row>
    <row r="26" spans="1:14" s="12" customFormat="1" ht="45" customHeight="1" x14ac:dyDescent="0.25">
      <c r="A26" s="8">
        <v>15</v>
      </c>
      <c r="B26" s="8"/>
      <c r="C26" s="9" t="s">
        <v>35</v>
      </c>
      <c r="D26" s="10" t="s">
        <v>36</v>
      </c>
      <c r="E26" s="11"/>
      <c r="F26" s="11"/>
      <c r="G26" s="11">
        <v>60</v>
      </c>
      <c r="H26" s="11">
        <v>0</v>
      </c>
      <c r="I26" s="11">
        <v>709.06</v>
      </c>
      <c r="J26" s="11">
        <v>0</v>
      </c>
      <c r="K26" s="11">
        <f t="shared" si="0"/>
        <v>177.27</v>
      </c>
      <c r="L26" s="11">
        <f t="shared" si="1"/>
        <v>0</v>
      </c>
      <c r="M26" s="11">
        <f>G26+K26</f>
        <v>237.27</v>
      </c>
      <c r="N26" s="11">
        <f t="shared" si="2"/>
        <v>0</v>
      </c>
    </row>
    <row r="27" spans="1:14" s="12" customFormat="1" ht="45" customHeight="1" x14ac:dyDescent="0.25">
      <c r="A27" s="9"/>
      <c r="B27" s="9" t="s">
        <v>37</v>
      </c>
      <c r="C27" s="9" t="s">
        <v>25</v>
      </c>
      <c r="D27" s="13" t="s">
        <v>26</v>
      </c>
      <c r="E27" s="14">
        <f>+E24+E26+E25</f>
        <v>0</v>
      </c>
      <c r="F27" s="14">
        <f t="shared" ref="F27:N27" si="9">+F24+F26+F25</f>
        <v>0</v>
      </c>
      <c r="G27" s="14">
        <f t="shared" si="9"/>
        <v>2513</v>
      </c>
      <c r="H27" s="14">
        <f t="shared" si="9"/>
        <v>2250</v>
      </c>
      <c r="I27" s="14">
        <f t="shared" si="9"/>
        <v>28368.100000000002</v>
      </c>
      <c r="J27" s="14">
        <f t="shared" si="9"/>
        <v>27457.4</v>
      </c>
      <c r="K27" s="14">
        <f t="shared" si="9"/>
        <v>7092.03</v>
      </c>
      <c r="L27" s="14">
        <f t="shared" si="9"/>
        <v>4500</v>
      </c>
      <c r="M27" s="14">
        <f t="shared" si="9"/>
        <v>9605.0300000000007</v>
      </c>
      <c r="N27" s="14">
        <f t="shared" si="9"/>
        <v>6750</v>
      </c>
    </row>
    <row r="28" spans="1:14" s="12" customFormat="1" ht="45" customHeight="1" x14ac:dyDescent="0.25">
      <c r="A28" s="8">
        <v>16</v>
      </c>
      <c r="B28" s="8"/>
      <c r="C28" s="9" t="s">
        <v>38</v>
      </c>
      <c r="D28" s="15" t="s">
        <v>39</v>
      </c>
      <c r="E28" s="11"/>
      <c r="F28" s="11"/>
      <c r="G28" s="11">
        <v>310</v>
      </c>
      <c r="H28" s="11">
        <v>211</v>
      </c>
      <c r="I28" s="11">
        <v>3450</v>
      </c>
      <c r="J28" s="11">
        <v>839</v>
      </c>
      <c r="K28" s="11">
        <f t="shared" si="0"/>
        <v>862.5</v>
      </c>
      <c r="L28" s="11">
        <f t="shared" si="1"/>
        <v>422</v>
      </c>
      <c r="M28" s="11">
        <f>G28+K28</f>
        <v>1172.5</v>
      </c>
      <c r="N28" s="11">
        <f t="shared" si="2"/>
        <v>633</v>
      </c>
    </row>
    <row r="29" spans="1:14" s="12" customFormat="1" ht="45" customHeight="1" x14ac:dyDescent="0.25">
      <c r="A29" s="8">
        <v>17</v>
      </c>
      <c r="B29" s="8"/>
      <c r="C29" s="9" t="s">
        <v>38</v>
      </c>
      <c r="D29" s="10" t="s">
        <v>40</v>
      </c>
      <c r="E29" s="11"/>
      <c r="F29" s="11"/>
      <c r="G29" s="11">
        <v>120</v>
      </c>
      <c r="H29" s="11">
        <v>0</v>
      </c>
      <c r="I29" s="11">
        <v>1005.81</v>
      </c>
      <c r="J29" s="11">
        <v>0</v>
      </c>
      <c r="K29" s="11">
        <f t="shared" si="0"/>
        <v>251.45</v>
      </c>
      <c r="L29" s="11">
        <f t="shared" si="1"/>
        <v>0</v>
      </c>
      <c r="M29" s="11">
        <f>G29+K29</f>
        <v>371.45</v>
      </c>
      <c r="N29" s="11">
        <f t="shared" si="2"/>
        <v>0</v>
      </c>
    </row>
    <row r="30" spans="1:14" s="12" customFormat="1" ht="45" customHeight="1" x14ac:dyDescent="0.25">
      <c r="A30" s="9"/>
      <c r="B30" s="9" t="s">
        <v>41</v>
      </c>
      <c r="C30" s="9" t="s">
        <v>38</v>
      </c>
      <c r="D30" s="13" t="s">
        <v>39</v>
      </c>
      <c r="E30" s="14">
        <f t="shared" ref="E30:N30" si="10">+E28+E29</f>
        <v>0</v>
      </c>
      <c r="F30" s="14">
        <f t="shared" si="10"/>
        <v>0</v>
      </c>
      <c r="G30" s="14">
        <f t="shared" si="10"/>
        <v>430</v>
      </c>
      <c r="H30" s="14">
        <f t="shared" si="10"/>
        <v>211</v>
      </c>
      <c r="I30" s="14">
        <f t="shared" si="10"/>
        <v>4455.8099999999995</v>
      </c>
      <c r="J30" s="14">
        <f t="shared" si="10"/>
        <v>839</v>
      </c>
      <c r="K30" s="14">
        <f t="shared" si="10"/>
        <v>1113.95</v>
      </c>
      <c r="L30" s="14">
        <f t="shared" si="10"/>
        <v>422</v>
      </c>
      <c r="M30" s="14">
        <f t="shared" si="10"/>
        <v>1543.95</v>
      </c>
      <c r="N30" s="14">
        <f t="shared" si="10"/>
        <v>633</v>
      </c>
    </row>
    <row r="31" spans="1:14" s="12" customFormat="1" ht="45" customHeight="1" x14ac:dyDescent="0.25">
      <c r="A31" s="8">
        <v>18</v>
      </c>
      <c r="B31" s="8"/>
      <c r="C31" s="9" t="s">
        <v>38</v>
      </c>
      <c r="D31" s="10" t="s">
        <v>42</v>
      </c>
      <c r="E31" s="11"/>
      <c r="F31" s="11"/>
      <c r="G31" s="11">
        <v>275</v>
      </c>
      <c r="H31" s="11">
        <v>30</v>
      </c>
      <c r="I31" s="11">
        <v>3046.17</v>
      </c>
      <c r="J31" s="11">
        <v>436.39</v>
      </c>
      <c r="K31" s="11">
        <f t="shared" si="0"/>
        <v>761.54</v>
      </c>
      <c r="L31" s="11">
        <f t="shared" si="1"/>
        <v>60</v>
      </c>
      <c r="M31" s="11">
        <f>G31+K31</f>
        <v>1036.54</v>
      </c>
      <c r="N31" s="11">
        <f t="shared" si="2"/>
        <v>90</v>
      </c>
    </row>
    <row r="32" spans="1:14" s="12" customFormat="1" ht="45" customHeight="1" x14ac:dyDescent="0.25">
      <c r="A32" s="8">
        <v>19</v>
      </c>
      <c r="B32" s="8"/>
      <c r="C32" s="9" t="s">
        <v>38</v>
      </c>
      <c r="D32" s="15" t="s">
        <v>43</v>
      </c>
      <c r="E32" s="11"/>
      <c r="F32" s="11"/>
      <c r="G32" s="11">
        <v>180</v>
      </c>
      <c r="H32" s="11">
        <v>0</v>
      </c>
      <c r="I32" s="11">
        <v>1627.1</v>
      </c>
      <c r="J32" s="11">
        <v>0</v>
      </c>
      <c r="K32" s="11">
        <f t="shared" si="0"/>
        <v>406.78</v>
      </c>
      <c r="L32" s="11">
        <f t="shared" si="1"/>
        <v>0</v>
      </c>
      <c r="M32" s="11">
        <f>G32+K32</f>
        <v>586.78</v>
      </c>
      <c r="N32" s="11">
        <f t="shared" si="2"/>
        <v>0</v>
      </c>
    </row>
    <row r="33" spans="1:14" s="12" customFormat="1" ht="58.5" customHeight="1" x14ac:dyDescent="0.25">
      <c r="A33" s="8">
        <v>20</v>
      </c>
      <c r="B33" s="8"/>
      <c r="C33" s="9" t="s">
        <v>38</v>
      </c>
      <c r="D33" s="10" t="s">
        <v>44</v>
      </c>
      <c r="E33" s="11"/>
      <c r="F33" s="11"/>
      <c r="G33" s="11">
        <v>270</v>
      </c>
      <c r="H33" s="11">
        <v>0</v>
      </c>
      <c r="I33" s="11">
        <v>2678.09</v>
      </c>
      <c r="J33" s="11">
        <v>0</v>
      </c>
      <c r="K33" s="11">
        <f t="shared" si="0"/>
        <v>669.52</v>
      </c>
      <c r="L33" s="11">
        <f t="shared" si="1"/>
        <v>0</v>
      </c>
      <c r="M33" s="11">
        <f>G33+K33</f>
        <v>939.52</v>
      </c>
      <c r="N33" s="11">
        <f t="shared" si="2"/>
        <v>0</v>
      </c>
    </row>
    <row r="34" spans="1:14" s="12" customFormat="1" ht="45" customHeight="1" x14ac:dyDescent="0.25">
      <c r="A34" s="9"/>
      <c r="B34" s="9" t="s">
        <v>45</v>
      </c>
      <c r="C34" s="9" t="s">
        <v>38</v>
      </c>
      <c r="D34" s="13" t="s">
        <v>42</v>
      </c>
      <c r="E34" s="14">
        <f t="shared" ref="E34:N34" si="11">+E31+E32+E33</f>
        <v>0</v>
      </c>
      <c r="F34" s="14">
        <f t="shared" si="11"/>
        <v>0</v>
      </c>
      <c r="G34" s="14">
        <f t="shared" si="11"/>
        <v>725</v>
      </c>
      <c r="H34" s="14">
        <f t="shared" si="11"/>
        <v>30</v>
      </c>
      <c r="I34" s="14">
        <f t="shared" si="11"/>
        <v>7351.3600000000006</v>
      </c>
      <c r="J34" s="14">
        <f t="shared" si="11"/>
        <v>436.39</v>
      </c>
      <c r="K34" s="14">
        <f t="shared" si="11"/>
        <v>1837.84</v>
      </c>
      <c r="L34" s="14">
        <f t="shared" si="11"/>
        <v>60</v>
      </c>
      <c r="M34" s="14">
        <f t="shared" si="11"/>
        <v>2562.84</v>
      </c>
      <c r="N34" s="14">
        <f t="shared" si="11"/>
        <v>90</v>
      </c>
    </row>
    <row r="35" spans="1:14" s="12" customFormat="1" ht="45" customHeight="1" x14ac:dyDescent="0.25">
      <c r="A35" s="8">
        <v>23</v>
      </c>
      <c r="B35" s="8"/>
      <c r="C35" s="9" t="s">
        <v>38</v>
      </c>
      <c r="D35" s="10" t="s">
        <v>46</v>
      </c>
      <c r="E35" s="11"/>
      <c r="F35" s="11"/>
      <c r="G35" s="11">
        <v>310</v>
      </c>
      <c r="H35" s="11">
        <v>400</v>
      </c>
      <c r="I35" s="11">
        <v>3066.05</v>
      </c>
      <c r="J35" s="11">
        <v>3962.2</v>
      </c>
      <c r="K35" s="11">
        <f t="shared" si="0"/>
        <v>766.51</v>
      </c>
      <c r="L35" s="11">
        <f t="shared" si="1"/>
        <v>800</v>
      </c>
      <c r="M35" s="11">
        <f>G35+K35</f>
        <v>1076.51</v>
      </c>
      <c r="N35" s="11">
        <f t="shared" si="2"/>
        <v>1200</v>
      </c>
    </row>
    <row r="36" spans="1:14" s="12" customFormat="1" ht="45" customHeight="1" x14ac:dyDescent="0.25">
      <c r="A36" s="8">
        <v>24</v>
      </c>
      <c r="B36" s="8"/>
      <c r="C36" s="9" t="s">
        <v>38</v>
      </c>
      <c r="D36" s="10" t="s">
        <v>47</v>
      </c>
      <c r="E36" s="11"/>
      <c r="F36" s="11"/>
      <c r="G36" s="11">
        <v>100</v>
      </c>
      <c r="H36" s="11">
        <v>0</v>
      </c>
      <c r="I36" s="11">
        <v>1183.4500000000003</v>
      </c>
      <c r="J36" s="11">
        <v>0</v>
      </c>
      <c r="K36" s="11">
        <f t="shared" si="0"/>
        <v>295.86</v>
      </c>
      <c r="L36" s="11">
        <f t="shared" si="1"/>
        <v>0</v>
      </c>
      <c r="M36" s="11">
        <f>G36+K36</f>
        <v>395.86</v>
      </c>
      <c r="N36" s="11">
        <f t="shared" si="2"/>
        <v>0</v>
      </c>
    </row>
    <row r="37" spans="1:14" s="12" customFormat="1" ht="45" customHeight="1" x14ac:dyDescent="0.25">
      <c r="A37" s="9"/>
      <c r="B37" s="9" t="s">
        <v>48</v>
      </c>
      <c r="C37" s="9" t="s">
        <v>38</v>
      </c>
      <c r="D37" s="13" t="s">
        <v>46</v>
      </c>
      <c r="E37" s="14">
        <f t="shared" ref="E37:N37" si="12">+E35+E36</f>
        <v>0</v>
      </c>
      <c r="F37" s="14">
        <f t="shared" si="12"/>
        <v>0</v>
      </c>
      <c r="G37" s="14">
        <f t="shared" si="12"/>
        <v>410</v>
      </c>
      <c r="H37" s="14">
        <f t="shared" si="12"/>
        <v>400</v>
      </c>
      <c r="I37" s="14">
        <f t="shared" si="12"/>
        <v>4249.5</v>
      </c>
      <c r="J37" s="14">
        <f t="shared" si="12"/>
        <v>3962.2</v>
      </c>
      <c r="K37" s="14">
        <f t="shared" si="12"/>
        <v>1062.3699999999999</v>
      </c>
      <c r="L37" s="14">
        <f t="shared" si="12"/>
        <v>800</v>
      </c>
      <c r="M37" s="14">
        <f t="shared" si="12"/>
        <v>1472.37</v>
      </c>
      <c r="N37" s="14">
        <f t="shared" si="12"/>
        <v>1200</v>
      </c>
    </row>
    <row r="38" spans="1:14" s="12" customFormat="1" ht="45" customHeight="1" x14ac:dyDescent="0.25">
      <c r="A38" s="8">
        <v>25</v>
      </c>
      <c r="B38" s="8"/>
      <c r="C38" s="9" t="s">
        <v>38</v>
      </c>
      <c r="D38" s="10" t="s">
        <v>49</v>
      </c>
      <c r="E38" s="11"/>
      <c r="F38" s="11"/>
      <c r="G38" s="11">
        <v>50</v>
      </c>
      <c r="H38" s="11">
        <v>2</v>
      </c>
      <c r="I38" s="11">
        <v>534.46</v>
      </c>
      <c r="J38" s="11">
        <v>22.97504</v>
      </c>
      <c r="K38" s="11">
        <f t="shared" si="0"/>
        <v>133.62</v>
      </c>
      <c r="L38" s="11">
        <f t="shared" si="1"/>
        <v>4</v>
      </c>
      <c r="M38" s="11">
        <f>G38+K38</f>
        <v>183.62</v>
      </c>
      <c r="N38" s="11">
        <f t="shared" si="2"/>
        <v>6</v>
      </c>
    </row>
    <row r="39" spans="1:14" s="12" customFormat="1" ht="45" customHeight="1" x14ac:dyDescent="0.25">
      <c r="A39" s="8">
        <v>26</v>
      </c>
      <c r="B39" s="8"/>
      <c r="C39" s="9" t="s">
        <v>38</v>
      </c>
      <c r="D39" s="10" t="s">
        <v>50</v>
      </c>
      <c r="E39" s="11"/>
      <c r="F39" s="11"/>
      <c r="G39" s="11">
        <v>0</v>
      </c>
      <c r="H39" s="11">
        <v>0</v>
      </c>
      <c r="I39" s="11">
        <v>0</v>
      </c>
      <c r="J39" s="11">
        <v>0</v>
      </c>
      <c r="K39" s="11">
        <f t="shared" si="0"/>
        <v>0</v>
      </c>
      <c r="L39" s="11">
        <f t="shared" si="1"/>
        <v>0</v>
      </c>
      <c r="M39" s="11">
        <f>G39+K39</f>
        <v>0</v>
      </c>
      <c r="N39" s="11">
        <f t="shared" si="2"/>
        <v>0</v>
      </c>
    </row>
    <row r="40" spans="1:14" s="12" customFormat="1" ht="45" customHeight="1" x14ac:dyDescent="0.25">
      <c r="A40" s="9"/>
      <c r="B40" s="9" t="s">
        <v>51</v>
      </c>
      <c r="C40" s="9" t="s">
        <v>38</v>
      </c>
      <c r="D40" s="13" t="s">
        <v>49</v>
      </c>
      <c r="E40" s="18">
        <f t="shared" ref="E40:N40" si="13">+E38+E39</f>
        <v>0</v>
      </c>
      <c r="F40" s="18">
        <f t="shared" si="13"/>
        <v>0</v>
      </c>
      <c r="G40" s="18">
        <f t="shared" si="13"/>
        <v>50</v>
      </c>
      <c r="H40" s="18">
        <f t="shared" si="13"/>
        <v>2</v>
      </c>
      <c r="I40" s="18">
        <f t="shared" si="13"/>
        <v>534.46</v>
      </c>
      <c r="J40" s="18">
        <f t="shared" si="13"/>
        <v>22.97504</v>
      </c>
      <c r="K40" s="18">
        <f t="shared" si="13"/>
        <v>133.62</v>
      </c>
      <c r="L40" s="18">
        <f t="shared" si="13"/>
        <v>4</v>
      </c>
      <c r="M40" s="18">
        <f t="shared" si="13"/>
        <v>183.62</v>
      </c>
      <c r="N40" s="18">
        <f t="shared" si="13"/>
        <v>6</v>
      </c>
    </row>
    <row r="41" spans="1:14" s="12" customFormat="1" ht="45" customHeight="1" x14ac:dyDescent="0.25">
      <c r="A41" s="8">
        <v>27</v>
      </c>
      <c r="B41" s="8"/>
      <c r="C41" s="9" t="s">
        <v>25</v>
      </c>
      <c r="D41" s="10" t="s">
        <v>52</v>
      </c>
      <c r="E41" s="11"/>
      <c r="F41" s="11"/>
      <c r="G41" s="11">
        <v>500</v>
      </c>
      <c r="H41" s="11">
        <v>520</v>
      </c>
      <c r="I41" s="11">
        <v>5367.04</v>
      </c>
      <c r="J41" s="11">
        <v>5548</v>
      </c>
      <c r="K41" s="11">
        <f t="shared" si="0"/>
        <v>1341.76</v>
      </c>
      <c r="L41" s="11">
        <f t="shared" si="1"/>
        <v>1040</v>
      </c>
      <c r="M41" s="11">
        <f>G41+K41</f>
        <v>1841.76</v>
      </c>
      <c r="N41" s="11">
        <f t="shared" si="2"/>
        <v>1560</v>
      </c>
    </row>
    <row r="42" spans="1:14" s="12" customFormat="1" ht="45" customHeight="1" x14ac:dyDescent="0.25">
      <c r="A42" s="8">
        <v>28</v>
      </c>
      <c r="B42" s="8"/>
      <c r="C42" s="9" t="s">
        <v>25</v>
      </c>
      <c r="D42" s="10" t="s">
        <v>53</v>
      </c>
      <c r="E42" s="11"/>
      <c r="F42" s="11"/>
      <c r="G42" s="11">
        <v>39</v>
      </c>
      <c r="H42" s="11">
        <v>0</v>
      </c>
      <c r="I42" s="11">
        <v>457.16</v>
      </c>
      <c r="J42" s="11">
        <v>0</v>
      </c>
      <c r="K42" s="11">
        <f t="shared" si="0"/>
        <v>114.29</v>
      </c>
      <c r="L42" s="11">
        <f t="shared" si="1"/>
        <v>0</v>
      </c>
      <c r="M42" s="11">
        <f>G42+K42</f>
        <v>153.29000000000002</v>
      </c>
      <c r="N42" s="11">
        <f t="shared" si="2"/>
        <v>0</v>
      </c>
    </row>
    <row r="43" spans="1:14" s="12" customFormat="1" ht="45" customHeight="1" x14ac:dyDescent="0.25">
      <c r="A43" s="8">
        <v>29</v>
      </c>
      <c r="B43" s="8"/>
      <c r="C43" s="9" t="s">
        <v>25</v>
      </c>
      <c r="D43" s="10" t="s">
        <v>54</v>
      </c>
      <c r="E43" s="11"/>
      <c r="F43" s="11"/>
      <c r="G43" s="11">
        <v>0</v>
      </c>
      <c r="H43" s="11">
        <v>0</v>
      </c>
      <c r="I43" s="11">
        <v>0</v>
      </c>
      <c r="J43" s="11">
        <v>0</v>
      </c>
      <c r="K43" s="11">
        <f t="shared" si="0"/>
        <v>0</v>
      </c>
      <c r="L43" s="11">
        <f t="shared" si="1"/>
        <v>0</v>
      </c>
      <c r="M43" s="11">
        <f>G43+K43</f>
        <v>0</v>
      </c>
      <c r="N43" s="11">
        <f t="shared" si="2"/>
        <v>0</v>
      </c>
    </row>
    <row r="44" spans="1:14" s="12" customFormat="1" ht="45" customHeight="1" x14ac:dyDescent="0.25">
      <c r="A44" s="9"/>
      <c r="B44" s="9" t="s">
        <v>55</v>
      </c>
      <c r="C44" s="9" t="s">
        <v>25</v>
      </c>
      <c r="D44" s="13" t="s">
        <v>52</v>
      </c>
      <c r="E44" s="14">
        <f t="shared" ref="E44:N44" si="14">+E41+E42+E43</f>
        <v>0</v>
      </c>
      <c r="F44" s="14">
        <f t="shared" si="14"/>
        <v>0</v>
      </c>
      <c r="G44" s="14">
        <f t="shared" si="14"/>
        <v>539</v>
      </c>
      <c r="H44" s="14">
        <f t="shared" si="14"/>
        <v>520</v>
      </c>
      <c r="I44" s="14">
        <f t="shared" si="14"/>
        <v>5824.2</v>
      </c>
      <c r="J44" s="14">
        <f t="shared" si="14"/>
        <v>5548</v>
      </c>
      <c r="K44" s="14">
        <f t="shared" si="14"/>
        <v>1456.05</v>
      </c>
      <c r="L44" s="14">
        <f t="shared" si="14"/>
        <v>1040</v>
      </c>
      <c r="M44" s="14">
        <f t="shared" si="14"/>
        <v>1995.05</v>
      </c>
      <c r="N44" s="14">
        <f t="shared" si="14"/>
        <v>1560</v>
      </c>
    </row>
    <row r="45" spans="1:14" s="12" customFormat="1" ht="45" customHeight="1" x14ac:dyDescent="0.25">
      <c r="A45" s="9">
        <v>30</v>
      </c>
      <c r="B45" s="9" t="s">
        <v>56</v>
      </c>
      <c r="C45" s="9" t="s">
        <v>57</v>
      </c>
      <c r="D45" s="13" t="s">
        <v>58</v>
      </c>
      <c r="E45" s="11"/>
      <c r="F45" s="11"/>
      <c r="G45" s="11">
        <v>353</v>
      </c>
      <c r="H45" s="11">
        <v>74</v>
      </c>
      <c r="I45" s="11">
        <v>3676.53</v>
      </c>
      <c r="J45" s="11">
        <v>596</v>
      </c>
      <c r="K45" s="11">
        <f t="shared" si="0"/>
        <v>919.13</v>
      </c>
      <c r="L45" s="11">
        <f t="shared" si="1"/>
        <v>148</v>
      </c>
      <c r="M45" s="11">
        <f>G45+K45</f>
        <v>1272.1300000000001</v>
      </c>
      <c r="N45" s="11">
        <f t="shared" si="2"/>
        <v>222</v>
      </c>
    </row>
    <row r="46" spans="1:14" s="12" customFormat="1" ht="45" customHeight="1" x14ac:dyDescent="0.25">
      <c r="A46" s="9">
        <v>31</v>
      </c>
      <c r="B46" s="9" t="s">
        <v>59</v>
      </c>
      <c r="C46" s="9" t="s">
        <v>60</v>
      </c>
      <c r="D46" s="13" t="s">
        <v>61</v>
      </c>
      <c r="E46" s="11"/>
      <c r="F46" s="11"/>
      <c r="G46" s="11">
        <v>147</v>
      </c>
      <c r="H46" s="11">
        <v>18</v>
      </c>
      <c r="I46" s="11">
        <v>1565.9999999999998</v>
      </c>
      <c r="J46" s="11">
        <v>210</v>
      </c>
      <c r="K46" s="11">
        <f t="shared" si="0"/>
        <v>391.5</v>
      </c>
      <c r="L46" s="11">
        <f t="shared" si="1"/>
        <v>36</v>
      </c>
      <c r="M46" s="11">
        <f>G46+K46</f>
        <v>538.5</v>
      </c>
      <c r="N46" s="11">
        <f t="shared" si="2"/>
        <v>54</v>
      </c>
    </row>
    <row r="47" spans="1:14" s="12" customFormat="1" ht="45" customHeight="1" x14ac:dyDescent="0.25">
      <c r="A47" s="8">
        <v>32</v>
      </c>
      <c r="B47" s="19"/>
      <c r="C47" s="9" t="s">
        <v>25</v>
      </c>
      <c r="D47" s="10" t="s">
        <v>62</v>
      </c>
      <c r="E47" s="11"/>
      <c r="F47" s="11"/>
      <c r="G47" s="11">
        <v>99</v>
      </c>
      <c r="H47" s="11">
        <v>3</v>
      </c>
      <c r="I47" s="11">
        <v>1153.21</v>
      </c>
      <c r="J47" s="11">
        <v>177.5</v>
      </c>
      <c r="K47" s="11">
        <f t="shared" si="0"/>
        <v>288.3</v>
      </c>
      <c r="L47" s="11">
        <f t="shared" si="1"/>
        <v>6</v>
      </c>
      <c r="M47" s="11">
        <f>G47+K47</f>
        <v>387.3</v>
      </c>
      <c r="N47" s="11">
        <f t="shared" si="2"/>
        <v>9</v>
      </c>
    </row>
    <row r="48" spans="1:14" s="12" customFormat="1" ht="45" customHeight="1" x14ac:dyDescent="0.25">
      <c r="A48" s="8">
        <v>33</v>
      </c>
      <c r="B48" s="8"/>
      <c r="C48" s="9" t="s">
        <v>25</v>
      </c>
      <c r="D48" s="15" t="s">
        <v>63</v>
      </c>
      <c r="E48" s="11"/>
      <c r="F48" s="11"/>
      <c r="G48" s="11">
        <v>112</v>
      </c>
      <c r="H48" s="11">
        <v>0</v>
      </c>
      <c r="I48" s="11">
        <v>957</v>
      </c>
      <c r="J48" s="11">
        <v>0</v>
      </c>
      <c r="K48" s="11">
        <f t="shared" si="0"/>
        <v>239.25</v>
      </c>
      <c r="L48" s="11">
        <f t="shared" si="1"/>
        <v>0</v>
      </c>
      <c r="M48" s="11">
        <f>G48+K48</f>
        <v>351.25</v>
      </c>
      <c r="N48" s="11">
        <f t="shared" si="2"/>
        <v>0</v>
      </c>
    </row>
    <row r="49" spans="1:14" s="12" customFormat="1" ht="45" customHeight="1" x14ac:dyDescent="0.25">
      <c r="A49" s="8">
        <v>34</v>
      </c>
      <c r="B49" s="8"/>
      <c r="C49" s="9" t="s">
        <v>25</v>
      </c>
      <c r="D49" s="10" t="s">
        <v>64</v>
      </c>
      <c r="E49" s="11"/>
      <c r="F49" s="11"/>
      <c r="G49" s="11">
        <v>0</v>
      </c>
      <c r="H49" s="11">
        <v>0</v>
      </c>
      <c r="I49" s="11">
        <v>0</v>
      </c>
      <c r="J49" s="11">
        <v>0</v>
      </c>
      <c r="K49" s="11">
        <f t="shared" si="0"/>
        <v>0</v>
      </c>
      <c r="L49" s="11">
        <f t="shared" si="1"/>
        <v>0</v>
      </c>
      <c r="M49" s="11">
        <f>G49+K49</f>
        <v>0</v>
      </c>
      <c r="N49" s="11">
        <f t="shared" si="2"/>
        <v>0</v>
      </c>
    </row>
    <row r="50" spans="1:14" s="12" customFormat="1" ht="45" customHeight="1" x14ac:dyDescent="0.25">
      <c r="A50" s="9"/>
      <c r="B50" s="9" t="s">
        <v>65</v>
      </c>
      <c r="C50" s="9" t="s">
        <v>25</v>
      </c>
      <c r="D50" s="13" t="s">
        <v>62</v>
      </c>
      <c r="E50" s="14">
        <f t="shared" ref="E50:N50" si="15">+E47+E48+E49</f>
        <v>0</v>
      </c>
      <c r="F50" s="14">
        <f t="shared" si="15"/>
        <v>0</v>
      </c>
      <c r="G50" s="14">
        <f t="shared" si="15"/>
        <v>211</v>
      </c>
      <c r="H50" s="14">
        <f t="shared" si="15"/>
        <v>3</v>
      </c>
      <c r="I50" s="14">
        <f t="shared" si="15"/>
        <v>2110.21</v>
      </c>
      <c r="J50" s="14">
        <f t="shared" si="15"/>
        <v>177.5</v>
      </c>
      <c r="K50" s="14">
        <f t="shared" si="15"/>
        <v>527.54999999999995</v>
      </c>
      <c r="L50" s="14">
        <f t="shared" si="15"/>
        <v>6</v>
      </c>
      <c r="M50" s="14">
        <f t="shared" si="15"/>
        <v>738.55</v>
      </c>
      <c r="N50" s="14">
        <f t="shared" si="15"/>
        <v>9</v>
      </c>
    </row>
    <row r="51" spans="1:14" s="12" customFormat="1" ht="45" customHeight="1" x14ac:dyDescent="0.25">
      <c r="A51" s="8">
        <v>35</v>
      </c>
      <c r="B51" s="8"/>
      <c r="C51" s="9" t="s">
        <v>66</v>
      </c>
      <c r="D51" s="10" t="s">
        <v>67</v>
      </c>
      <c r="E51" s="11"/>
      <c r="F51" s="11"/>
      <c r="G51" s="11">
        <v>79</v>
      </c>
      <c r="H51" s="11">
        <v>7</v>
      </c>
      <c r="I51" s="11">
        <v>727.8</v>
      </c>
      <c r="J51" s="11">
        <v>229.45</v>
      </c>
      <c r="K51" s="11">
        <f t="shared" si="0"/>
        <v>181.95</v>
      </c>
      <c r="L51" s="11">
        <f t="shared" si="1"/>
        <v>14</v>
      </c>
      <c r="M51" s="11">
        <f>G51+K51</f>
        <v>260.95</v>
      </c>
      <c r="N51" s="11">
        <f t="shared" si="2"/>
        <v>21</v>
      </c>
    </row>
    <row r="52" spans="1:14" s="12" customFormat="1" ht="45" customHeight="1" x14ac:dyDescent="0.25">
      <c r="A52" s="8">
        <v>36</v>
      </c>
      <c r="B52" s="8"/>
      <c r="C52" s="9" t="s">
        <v>66</v>
      </c>
      <c r="D52" s="10" t="s">
        <v>68</v>
      </c>
      <c r="E52" s="11"/>
      <c r="F52" s="11"/>
      <c r="G52" s="11">
        <v>79</v>
      </c>
      <c r="H52" s="11">
        <v>0</v>
      </c>
      <c r="I52" s="11">
        <v>918.38</v>
      </c>
      <c r="J52" s="11">
        <v>0</v>
      </c>
      <c r="K52" s="11">
        <f t="shared" si="0"/>
        <v>229.6</v>
      </c>
      <c r="L52" s="11">
        <f t="shared" si="1"/>
        <v>0</v>
      </c>
      <c r="M52" s="11">
        <f>G52+K52</f>
        <v>308.60000000000002</v>
      </c>
      <c r="N52" s="11">
        <f t="shared" si="2"/>
        <v>0</v>
      </c>
    </row>
    <row r="53" spans="1:14" s="12" customFormat="1" ht="45" customHeight="1" x14ac:dyDescent="0.25">
      <c r="A53" s="9"/>
      <c r="B53" s="9" t="s">
        <v>69</v>
      </c>
      <c r="C53" s="9" t="s">
        <v>66</v>
      </c>
      <c r="D53" s="13" t="s">
        <v>67</v>
      </c>
      <c r="E53" s="14">
        <f t="shared" ref="E53:N53" si="16">+E51+E52</f>
        <v>0</v>
      </c>
      <c r="F53" s="14">
        <f t="shared" si="16"/>
        <v>0</v>
      </c>
      <c r="G53" s="14">
        <f t="shared" si="16"/>
        <v>158</v>
      </c>
      <c r="H53" s="14">
        <f t="shared" si="16"/>
        <v>7</v>
      </c>
      <c r="I53" s="14">
        <f t="shared" si="16"/>
        <v>1646.1799999999998</v>
      </c>
      <c r="J53" s="14">
        <f t="shared" si="16"/>
        <v>229.45</v>
      </c>
      <c r="K53" s="14">
        <f t="shared" si="16"/>
        <v>411.54999999999995</v>
      </c>
      <c r="L53" s="14">
        <f t="shared" si="16"/>
        <v>14</v>
      </c>
      <c r="M53" s="14">
        <f t="shared" si="16"/>
        <v>569.54999999999995</v>
      </c>
      <c r="N53" s="14">
        <f t="shared" si="16"/>
        <v>21</v>
      </c>
    </row>
    <row r="54" spans="1:14" s="12" customFormat="1" ht="45" customHeight="1" x14ac:dyDescent="0.25">
      <c r="A54" s="8">
        <v>37</v>
      </c>
      <c r="B54" s="8"/>
      <c r="C54" s="9" t="s">
        <v>25</v>
      </c>
      <c r="D54" s="20" t="s">
        <v>70</v>
      </c>
      <c r="E54" s="11"/>
      <c r="F54" s="11"/>
      <c r="G54" s="11">
        <v>125</v>
      </c>
      <c r="H54" s="11">
        <v>61</v>
      </c>
      <c r="I54" s="11">
        <v>1262.24</v>
      </c>
      <c r="J54" s="11">
        <v>114.28</v>
      </c>
      <c r="K54" s="11">
        <f t="shared" si="0"/>
        <v>315.56</v>
      </c>
      <c r="L54" s="11">
        <f t="shared" si="1"/>
        <v>122</v>
      </c>
      <c r="M54" s="11">
        <f>G54+K54</f>
        <v>440.56</v>
      </c>
      <c r="N54" s="11">
        <f t="shared" si="2"/>
        <v>183</v>
      </c>
    </row>
    <row r="55" spans="1:14" s="12" customFormat="1" ht="45" customHeight="1" x14ac:dyDescent="0.25">
      <c r="A55" s="8">
        <v>38</v>
      </c>
      <c r="B55" s="8"/>
      <c r="C55" s="9" t="s">
        <v>25</v>
      </c>
      <c r="D55" s="21" t="s">
        <v>71</v>
      </c>
      <c r="E55" s="11"/>
      <c r="F55" s="11"/>
      <c r="G55" s="11">
        <v>0</v>
      </c>
      <c r="H55" s="11">
        <v>0</v>
      </c>
      <c r="I55" s="11">
        <v>0</v>
      </c>
      <c r="J55" s="11">
        <v>0</v>
      </c>
      <c r="K55" s="11">
        <f t="shared" si="0"/>
        <v>0</v>
      </c>
      <c r="L55" s="11">
        <f t="shared" si="1"/>
        <v>0</v>
      </c>
      <c r="M55" s="11">
        <f>G55+K55</f>
        <v>0</v>
      </c>
      <c r="N55" s="11">
        <f t="shared" si="2"/>
        <v>0</v>
      </c>
    </row>
    <row r="56" spans="1:14" s="12" customFormat="1" ht="45" customHeight="1" x14ac:dyDescent="0.25">
      <c r="A56" s="8"/>
      <c r="B56" s="8"/>
      <c r="C56" s="9" t="s">
        <v>25</v>
      </c>
      <c r="D56" s="15" t="s">
        <v>72</v>
      </c>
      <c r="E56" s="11"/>
      <c r="F56" s="11"/>
      <c r="G56" s="11">
        <v>0</v>
      </c>
      <c r="H56" s="11">
        <v>0</v>
      </c>
      <c r="I56" s="11">
        <v>0</v>
      </c>
      <c r="J56" s="11">
        <v>0</v>
      </c>
      <c r="K56" s="11">
        <f t="shared" si="0"/>
        <v>0</v>
      </c>
      <c r="L56" s="11">
        <f t="shared" si="1"/>
        <v>0</v>
      </c>
      <c r="M56" s="11">
        <f>G56+K56</f>
        <v>0</v>
      </c>
      <c r="N56" s="11">
        <f t="shared" si="2"/>
        <v>0</v>
      </c>
    </row>
    <row r="57" spans="1:14" s="12" customFormat="1" ht="45" customHeight="1" x14ac:dyDescent="0.25">
      <c r="A57" s="9"/>
      <c r="B57" s="9" t="s">
        <v>73</v>
      </c>
      <c r="C57" s="9" t="s">
        <v>25</v>
      </c>
      <c r="D57" s="13" t="s">
        <v>74</v>
      </c>
      <c r="E57" s="14">
        <f t="shared" ref="E57:N57" si="17">+E54+E55+E56</f>
        <v>0</v>
      </c>
      <c r="F57" s="14">
        <f t="shared" si="17"/>
        <v>0</v>
      </c>
      <c r="G57" s="14">
        <f t="shared" si="17"/>
        <v>125</v>
      </c>
      <c r="H57" s="14">
        <f t="shared" si="17"/>
        <v>61</v>
      </c>
      <c r="I57" s="14">
        <f t="shared" si="17"/>
        <v>1262.24</v>
      </c>
      <c r="J57" s="14">
        <f t="shared" si="17"/>
        <v>114.28</v>
      </c>
      <c r="K57" s="14">
        <f t="shared" si="17"/>
        <v>315.56</v>
      </c>
      <c r="L57" s="14">
        <f t="shared" si="17"/>
        <v>122</v>
      </c>
      <c r="M57" s="14">
        <f t="shared" si="17"/>
        <v>440.56</v>
      </c>
      <c r="N57" s="14">
        <f t="shared" si="17"/>
        <v>183</v>
      </c>
    </row>
    <row r="58" spans="1:14" s="12" customFormat="1" ht="45" customHeight="1" x14ac:dyDescent="0.25">
      <c r="A58" s="8">
        <v>39</v>
      </c>
      <c r="B58" s="8"/>
      <c r="C58" s="9" t="s">
        <v>75</v>
      </c>
      <c r="D58" s="15" t="s">
        <v>76</v>
      </c>
      <c r="E58" s="11"/>
      <c r="F58" s="11"/>
      <c r="G58" s="11">
        <v>102</v>
      </c>
      <c r="H58" s="11">
        <v>0</v>
      </c>
      <c r="I58" s="11">
        <v>1101.73</v>
      </c>
      <c r="J58" s="11">
        <v>55.33</v>
      </c>
      <c r="K58" s="11">
        <f t="shared" si="0"/>
        <v>275.43</v>
      </c>
      <c r="L58" s="11">
        <f t="shared" si="1"/>
        <v>0</v>
      </c>
      <c r="M58" s="11">
        <f>G58+K58</f>
        <v>377.43</v>
      </c>
      <c r="N58" s="11">
        <f t="shared" si="2"/>
        <v>0</v>
      </c>
    </row>
    <row r="59" spans="1:14" s="12" customFormat="1" ht="45" customHeight="1" x14ac:dyDescent="0.25">
      <c r="A59" s="8">
        <v>40</v>
      </c>
      <c r="B59" s="8"/>
      <c r="C59" s="9" t="s">
        <v>75</v>
      </c>
      <c r="D59" s="10" t="s">
        <v>77</v>
      </c>
      <c r="E59" s="11"/>
      <c r="F59" s="11"/>
      <c r="G59" s="11">
        <v>130</v>
      </c>
      <c r="H59" s="11">
        <v>0</v>
      </c>
      <c r="I59" s="11">
        <v>873.4799999999999</v>
      </c>
      <c r="J59" s="11">
        <v>0</v>
      </c>
      <c r="K59" s="11">
        <f t="shared" si="0"/>
        <v>218.37</v>
      </c>
      <c r="L59" s="11">
        <f t="shared" si="1"/>
        <v>0</v>
      </c>
      <c r="M59" s="11">
        <f>G59+K59</f>
        <v>348.37</v>
      </c>
      <c r="N59" s="11">
        <f t="shared" si="2"/>
        <v>0</v>
      </c>
    </row>
    <row r="60" spans="1:14" s="12" customFormat="1" ht="45" customHeight="1" x14ac:dyDescent="0.25">
      <c r="A60" s="9"/>
      <c r="B60" s="9" t="s">
        <v>78</v>
      </c>
      <c r="C60" s="9" t="s">
        <v>75</v>
      </c>
      <c r="D60" s="13" t="s">
        <v>76</v>
      </c>
      <c r="E60" s="14">
        <f t="shared" ref="E60:N60" si="18">+E58+E59</f>
        <v>0</v>
      </c>
      <c r="F60" s="14">
        <f t="shared" si="18"/>
        <v>0</v>
      </c>
      <c r="G60" s="14">
        <f t="shared" si="18"/>
        <v>232</v>
      </c>
      <c r="H60" s="14">
        <f t="shared" si="18"/>
        <v>0</v>
      </c>
      <c r="I60" s="14">
        <f t="shared" si="18"/>
        <v>1975.21</v>
      </c>
      <c r="J60" s="14">
        <f t="shared" si="18"/>
        <v>55.33</v>
      </c>
      <c r="K60" s="14">
        <f t="shared" si="18"/>
        <v>493.8</v>
      </c>
      <c r="L60" s="14">
        <f t="shared" si="18"/>
        <v>0</v>
      </c>
      <c r="M60" s="14">
        <f t="shared" si="18"/>
        <v>725.8</v>
      </c>
      <c r="N60" s="14">
        <f t="shared" si="18"/>
        <v>0</v>
      </c>
    </row>
    <row r="61" spans="1:14" s="12" customFormat="1" ht="45" customHeight="1" x14ac:dyDescent="0.25">
      <c r="A61" s="8">
        <v>41</v>
      </c>
      <c r="B61" s="8"/>
      <c r="C61" s="9" t="s">
        <v>79</v>
      </c>
      <c r="D61" s="10" t="s">
        <v>80</v>
      </c>
      <c r="E61" s="11"/>
      <c r="F61" s="11"/>
      <c r="G61" s="11">
        <v>207</v>
      </c>
      <c r="H61" s="11">
        <v>24</v>
      </c>
      <c r="I61" s="11">
        <v>2183.4</v>
      </c>
      <c r="J61" s="11">
        <v>252</v>
      </c>
      <c r="K61" s="11">
        <f t="shared" si="0"/>
        <v>545.85</v>
      </c>
      <c r="L61" s="11">
        <f t="shared" si="1"/>
        <v>48</v>
      </c>
      <c r="M61" s="11">
        <f>G61+K61</f>
        <v>752.85</v>
      </c>
      <c r="N61" s="11">
        <f t="shared" si="2"/>
        <v>72</v>
      </c>
    </row>
    <row r="62" spans="1:14" s="12" customFormat="1" ht="45" customHeight="1" x14ac:dyDescent="0.25">
      <c r="A62" s="8">
        <v>42</v>
      </c>
      <c r="B62" s="8"/>
      <c r="C62" s="9" t="s">
        <v>79</v>
      </c>
      <c r="D62" s="15" t="s">
        <v>81</v>
      </c>
      <c r="E62" s="11"/>
      <c r="F62" s="11"/>
      <c r="G62" s="11">
        <v>300</v>
      </c>
      <c r="H62" s="11">
        <v>0</v>
      </c>
      <c r="I62" s="11">
        <v>3233.26</v>
      </c>
      <c r="J62" s="11">
        <v>0</v>
      </c>
      <c r="K62" s="11">
        <f t="shared" si="0"/>
        <v>808.32</v>
      </c>
      <c r="L62" s="11">
        <f t="shared" si="1"/>
        <v>0</v>
      </c>
      <c r="M62" s="11">
        <f>G62+K62</f>
        <v>1108.3200000000002</v>
      </c>
      <c r="N62" s="11">
        <f t="shared" si="2"/>
        <v>0</v>
      </c>
    </row>
    <row r="63" spans="1:14" s="12" customFormat="1" ht="45" customHeight="1" x14ac:dyDescent="0.25">
      <c r="A63" s="9"/>
      <c r="B63" s="9" t="s">
        <v>82</v>
      </c>
      <c r="C63" s="9" t="s">
        <v>79</v>
      </c>
      <c r="D63" s="13" t="s">
        <v>80</v>
      </c>
      <c r="E63" s="14">
        <f t="shared" ref="E63:N63" si="19">+E61+E62</f>
        <v>0</v>
      </c>
      <c r="F63" s="14">
        <f t="shared" si="19"/>
        <v>0</v>
      </c>
      <c r="G63" s="14">
        <f t="shared" si="19"/>
        <v>507</v>
      </c>
      <c r="H63" s="14">
        <f t="shared" si="19"/>
        <v>24</v>
      </c>
      <c r="I63" s="14">
        <f t="shared" si="19"/>
        <v>5416.66</v>
      </c>
      <c r="J63" s="14">
        <f t="shared" si="19"/>
        <v>252</v>
      </c>
      <c r="K63" s="14">
        <f t="shared" si="19"/>
        <v>1354.17</v>
      </c>
      <c r="L63" s="14">
        <f t="shared" si="19"/>
        <v>48</v>
      </c>
      <c r="M63" s="14">
        <f t="shared" si="19"/>
        <v>1861.17</v>
      </c>
      <c r="N63" s="14">
        <f t="shared" si="19"/>
        <v>72</v>
      </c>
    </row>
    <row r="64" spans="1:14" s="12" customFormat="1" ht="45" customHeight="1" x14ac:dyDescent="0.25">
      <c r="A64" s="8">
        <v>45</v>
      </c>
      <c r="B64" s="8"/>
      <c r="C64" s="9" t="s">
        <v>83</v>
      </c>
      <c r="D64" s="10" t="s">
        <v>84</v>
      </c>
      <c r="E64" s="11"/>
      <c r="F64" s="11"/>
      <c r="G64" s="11">
        <v>117</v>
      </c>
      <c r="H64" s="11">
        <v>22</v>
      </c>
      <c r="I64" s="11">
        <v>1238.4100000000001</v>
      </c>
      <c r="J64" s="11">
        <v>164.9</v>
      </c>
      <c r="K64" s="11">
        <f t="shared" si="0"/>
        <v>309.60000000000002</v>
      </c>
      <c r="L64" s="11">
        <f t="shared" si="1"/>
        <v>44</v>
      </c>
      <c r="M64" s="11">
        <f>G64+K64</f>
        <v>426.6</v>
      </c>
      <c r="N64" s="11">
        <f t="shared" si="2"/>
        <v>66</v>
      </c>
    </row>
    <row r="65" spans="1:14" s="12" customFormat="1" ht="45" customHeight="1" x14ac:dyDescent="0.25">
      <c r="A65" s="8">
        <v>46</v>
      </c>
      <c r="B65" s="8"/>
      <c r="C65" s="9" t="s">
        <v>83</v>
      </c>
      <c r="D65" s="10" t="s">
        <v>85</v>
      </c>
      <c r="E65" s="11"/>
      <c r="F65" s="11"/>
      <c r="G65" s="11">
        <v>113</v>
      </c>
      <c r="H65" s="11">
        <v>0</v>
      </c>
      <c r="I65" s="11">
        <v>1185</v>
      </c>
      <c r="J65" s="11">
        <v>0</v>
      </c>
      <c r="K65" s="11">
        <f t="shared" si="0"/>
        <v>296.25</v>
      </c>
      <c r="L65" s="11">
        <f t="shared" si="1"/>
        <v>0</v>
      </c>
      <c r="M65" s="11">
        <f>G65+K65</f>
        <v>409.25</v>
      </c>
      <c r="N65" s="11">
        <f t="shared" si="2"/>
        <v>0</v>
      </c>
    </row>
    <row r="66" spans="1:14" s="12" customFormat="1" ht="45" customHeight="1" x14ac:dyDescent="0.25">
      <c r="A66" s="9"/>
      <c r="B66" s="9" t="s">
        <v>86</v>
      </c>
      <c r="C66" s="9" t="s">
        <v>83</v>
      </c>
      <c r="D66" s="13" t="s">
        <v>84</v>
      </c>
      <c r="E66" s="14">
        <f t="shared" ref="E66:N66" si="20">+E64+E65</f>
        <v>0</v>
      </c>
      <c r="F66" s="14">
        <f t="shared" si="20"/>
        <v>0</v>
      </c>
      <c r="G66" s="14">
        <f t="shared" si="20"/>
        <v>230</v>
      </c>
      <c r="H66" s="14">
        <f t="shared" si="20"/>
        <v>22</v>
      </c>
      <c r="I66" s="14">
        <f t="shared" si="20"/>
        <v>2423.41</v>
      </c>
      <c r="J66" s="14">
        <f t="shared" si="20"/>
        <v>164.9</v>
      </c>
      <c r="K66" s="14">
        <f t="shared" si="20"/>
        <v>605.85</v>
      </c>
      <c r="L66" s="14">
        <f t="shared" si="20"/>
        <v>44</v>
      </c>
      <c r="M66" s="14">
        <f t="shared" si="20"/>
        <v>835.85</v>
      </c>
      <c r="N66" s="14">
        <f t="shared" si="20"/>
        <v>66</v>
      </c>
    </row>
    <row r="67" spans="1:14" s="12" customFormat="1" ht="45" customHeight="1" x14ac:dyDescent="0.25">
      <c r="A67" s="8">
        <v>47</v>
      </c>
      <c r="B67" s="8"/>
      <c r="C67" s="9" t="s">
        <v>87</v>
      </c>
      <c r="D67" s="10" t="s">
        <v>88</v>
      </c>
      <c r="E67" s="11"/>
      <c r="F67" s="11"/>
      <c r="G67" s="11">
        <v>146</v>
      </c>
      <c r="H67" s="11">
        <v>7</v>
      </c>
      <c r="I67" s="11">
        <v>1688.61528</v>
      </c>
      <c r="J67" s="11">
        <v>197.51000000000002</v>
      </c>
      <c r="K67" s="11">
        <f t="shared" si="0"/>
        <v>422.15</v>
      </c>
      <c r="L67" s="11">
        <f t="shared" si="1"/>
        <v>14</v>
      </c>
      <c r="M67" s="11">
        <f>G67+K67</f>
        <v>568.15</v>
      </c>
      <c r="N67" s="11">
        <f t="shared" si="2"/>
        <v>21</v>
      </c>
    </row>
    <row r="68" spans="1:14" s="12" customFormat="1" ht="45" customHeight="1" x14ac:dyDescent="0.25">
      <c r="A68" s="8">
        <v>48</v>
      </c>
      <c r="B68" s="8"/>
      <c r="C68" s="9" t="s">
        <v>87</v>
      </c>
      <c r="D68" s="10" t="s">
        <v>89</v>
      </c>
      <c r="E68" s="11"/>
      <c r="F68" s="11"/>
      <c r="G68" s="11">
        <v>28</v>
      </c>
      <c r="H68" s="11">
        <v>0</v>
      </c>
      <c r="I68" s="11">
        <v>330.63</v>
      </c>
      <c r="J68" s="11">
        <v>0</v>
      </c>
      <c r="K68" s="11">
        <f t="shared" si="0"/>
        <v>82.66</v>
      </c>
      <c r="L68" s="11">
        <f t="shared" si="1"/>
        <v>0</v>
      </c>
      <c r="M68" s="11">
        <f>G68+K68</f>
        <v>110.66</v>
      </c>
      <c r="N68" s="11">
        <f t="shared" si="2"/>
        <v>0</v>
      </c>
    </row>
    <row r="69" spans="1:14" s="12" customFormat="1" ht="45" customHeight="1" x14ac:dyDescent="0.25">
      <c r="A69" s="9"/>
      <c r="B69" s="9" t="s">
        <v>90</v>
      </c>
      <c r="C69" s="9" t="s">
        <v>87</v>
      </c>
      <c r="D69" s="13" t="s">
        <v>88</v>
      </c>
      <c r="E69" s="14">
        <f t="shared" ref="E69:N69" si="21">+E67+E68</f>
        <v>0</v>
      </c>
      <c r="F69" s="14">
        <f t="shared" si="21"/>
        <v>0</v>
      </c>
      <c r="G69" s="14">
        <f t="shared" si="21"/>
        <v>174</v>
      </c>
      <c r="H69" s="14">
        <f t="shared" si="21"/>
        <v>7</v>
      </c>
      <c r="I69" s="14">
        <f t="shared" si="21"/>
        <v>2019.2452800000001</v>
      </c>
      <c r="J69" s="14">
        <f t="shared" si="21"/>
        <v>197.51000000000002</v>
      </c>
      <c r="K69" s="14">
        <f t="shared" si="21"/>
        <v>504.80999999999995</v>
      </c>
      <c r="L69" s="14">
        <f t="shared" si="21"/>
        <v>14</v>
      </c>
      <c r="M69" s="14">
        <f t="shared" si="21"/>
        <v>678.81</v>
      </c>
      <c r="N69" s="14">
        <f t="shared" si="21"/>
        <v>21</v>
      </c>
    </row>
    <row r="70" spans="1:14" s="12" customFormat="1" ht="45" customHeight="1" x14ac:dyDescent="0.25">
      <c r="A70" s="8">
        <v>51</v>
      </c>
      <c r="B70" s="8"/>
      <c r="C70" s="9" t="s">
        <v>91</v>
      </c>
      <c r="D70" s="10" t="s">
        <v>92</v>
      </c>
      <c r="E70" s="11"/>
      <c r="F70" s="11"/>
      <c r="G70" s="11">
        <v>92</v>
      </c>
      <c r="H70" s="11">
        <v>1</v>
      </c>
      <c r="I70" s="11">
        <v>1004.0400000000001</v>
      </c>
      <c r="J70" s="11">
        <v>145</v>
      </c>
      <c r="K70" s="11">
        <f t="shared" si="0"/>
        <v>251.01</v>
      </c>
      <c r="L70" s="11">
        <f t="shared" si="1"/>
        <v>2</v>
      </c>
      <c r="M70" s="11">
        <f>G70+K70</f>
        <v>343.01</v>
      </c>
      <c r="N70" s="11">
        <f t="shared" si="2"/>
        <v>3</v>
      </c>
    </row>
    <row r="71" spans="1:14" s="12" customFormat="1" ht="45" customHeight="1" x14ac:dyDescent="0.25">
      <c r="A71" s="8">
        <v>52</v>
      </c>
      <c r="B71" s="8"/>
      <c r="C71" s="9" t="s">
        <v>91</v>
      </c>
      <c r="D71" s="10" t="s">
        <v>93</v>
      </c>
      <c r="E71" s="11"/>
      <c r="F71" s="11"/>
      <c r="G71" s="11">
        <v>239</v>
      </c>
      <c r="H71" s="11">
        <v>0</v>
      </c>
      <c r="I71" s="11">
        <v>2727.69</v>
      </c>
      <c r="J71" s="11">
        <v>55</v>
      </c>
      <c r="K71" s="11">
        <f t="shared" ref="K71:K133" si="22">ROUND(I71/4,2)</f>
        <v>681.92</v>
      </c>
      <c r="L71" s="11">
        <f t="shared" ref="L71:L133" si="23">ROUND(H71*2,2)</f>
        <v>0</v>
      </c>
      <c r="M71" s="11">
        <f>G71+K71</f>
        <v>920.92</v>
      </c>
      <c r="N71" s="11">
        <f t="shared" ref="N71:N133" si="24">H71+L71</f>
        <v>0</v>
      </c>
    </row>
    <row r="72" spans="1:14" s="12" customFormat="1" ht="45" customHeight="1" x14ac:dyDescent="0.25">
      <c r="A72" s="9"/>
      <c r="B72" s="9" t="s">
        <v>94</v>
      </c>
      <c r="C72" s="9" t="s">
        <v>91</v>
      </c>
      <c r="D72" s="13" t="s">
        <v>92</v>
      </c>
      <c r="E72" s="22">
        <f t="shared" ref="E72:N72" si="25">+E70+E71</f>
        <v>0</v>
      </c>
      <c r="F72" s="22">
        <f t="shared" si="25"/>
        <v>0</v>
      </c>
      <c r="G72" s="22">
        <f t="shared" si="25"/>
        <v>331</v>
      </c>
      <c r="H72" s="22">
        <f t="shared" si="25"/>
        <v>1</v>
      </c>
      <c r="I72" s="22">
        <f t="shared" si="25"/>
        <v>3731.73</v>
      </c>
      <c r="J72" s="22">
        <f t="shared" si="25"/>
        <v>200</v>
      </c>
      <c r="K72" s="22">
        <f t="shared" si="25"/>
        <v>932.93</v>
      </c>
      <c r="L72" s="22">
        <f t="shared" si="25"/>
        <v>2</v>
      </c>
      <c r="M72" s="22">
        <f t="shared" si="25"/>
        <v>1263.9299999999998</v>
      </c>
      <c r="N72" s="22">
        <f t="shared" si="25"/>
        <v>3</v>
      </c>
    </row>
    <row r="73" spans="1:14" s="12" customFormat="1" ht="45" customHeight="1" x14ac:dyDescent="0.25">
      <c r="A73" s="8">
        <v>53</v>
      </c>
      <c r="B73" s="8"/>
      <c r="C73" s="9" t="s">
        <v>79</v>
      </c>
      <c r="D73" s="10" t="s">
        <v>95</v>
      </c>
      <c r="E73" s="11"/>
      <c r="F73" s="11"/>
      <c r="G73" s="11">
        <v>256</v>
      </c>
      <c r="H73" s="11">
        <v>75</v>
      </c>
      <c r="I73" s="11">
        <v>2580.9499999999998</v>
      </c>
      <c r="J73" s="11">
        <v>432.75</v>
      </c>
      <c r="K73" s="11">
        <f t="shared" si="22"/>
        <v>645.24</v>
      </c>
      <c r="L73" s="11">
        <f t="shared" si="23"/>
        <v>150</v>
      </c>
      <c r="M73" s="11">
        <f>G73+K73</f>
        <v>901.24</v>
      </c>
      <c r="N73" s="11">
        <f t="shared" si="24"/>
        <v>225</v>
      </c>
    </row>
    <row r="74" spans="1:14" s="12" customFormat="1" ht="45" customHeight="1" x14ac:dyDescent="0.25">
      <c r="A74" s="8">
        <v>54</v>
      </c>
      <c r="B74" s="8"/>
      <c r="C74" s="9" t="s">
        <v>79</v>
      </c>
      <c r="D74" s="15" t="s">
        <v>96</v>
      </c>
      <c r="E74" s="11"/>
      <c r="F74" s="11"/>
      <c r="G74" s="11">
        <v>214</v>
      </c>
      <c r="H74" s="11">
        <v>0</v>
      </c>
      <c r="I74" s="11">
        <v>2156.81</v>
      </c>
      <c r="J74" s="11">
        <v>0</v>
      </c>
      <c r="K74" s="11">
        <f t="shared" si="22"/>
        <v>539.20000000000005</v>
      </c>
      <c r="L74" s="11">
        <f t="shared" si="23"/>
        <v>0</v>
      </c>
      <c r="M74" s="11">
        <f>G74+K74</f>
        <v>753.2</v>
      </c>
      <c r="N74" s="11">
        <f t="shared" si="24"/>
        <v>0</v>
      </c>
    </row>
    <row r="75" spans="1:14" s="12" customFormat="1" ht="45" customHeight="1" x14ac:dyDescent="0.25">
      <c r="A75" s="8">
        <v>56</v>
      </c>
      <c r="B75" s="8"/>
      <c r="C75" s="9" t="s">
        <v>79</v>
      </c>
      <c r="D75" s="10" t="s">
        <v>97</v>
      </c>
      <c r="E75" s="11"/>
      <c r="F75" s="11"/>
      <c r="G75" s="11">
        <v>81</v>
      </c>
      <c r="H75" s="11">
        <v>0</v>
      </c>
      <c r="I75" s="11">
        <v>688.0200000000001</v>
      </c>
      <c r="J75" s="11">
        <v>0</v>
      </c>
      <c r="K75" s="11">
        <f t="shared" si="22"/>
        <v>172.01</v>
      </c>
      <c r="L75" s="11">
        <f t="shared" si="23"/>
        <v>0</v>
      </c>
      <c r="M75" s="11">
        <f>G75+K75</f>
        <v>253.01</v>
      </c>
      <c r="N75" s="11">
        <f t="shared" si="24"/>
        <v>0</v>
      </c>
    </row>
    <row r="76" spans="1:14" s="12" customFormat="1" ht="45" customHeight="1" x14ac:dyDescent="0.25">
      <c r="A76" s="9"/>
      <c r="B76" s="9" t="s">
        <v>98</v>
      </c>
      <c r="C76" s="9" t="s">
        <v>79</v>
      </c>
      <c r="D76" s="13" t="s">
        <v>95</v>
      </c>
      <c r="E76" s="14">
        <f t="shared" ref="E76:N76" si="26">+E73+E74+E75</f>
        <v>0</v>
      </c>
      <c r="F76" s="14">
        <f t="shared" si="26"/>
        <v>0</v>
      </c>
      <c r="G76" s="14">
        <f t="shared" si="26"/>
        <v>551</v>
      </c>
      <c r="H76" s="14">
        <f t="shared" si="26"/>
        <v>75</v>
      </c>
      <c r="I76" s="14">
        <f t="shared" si="26"/>
        <v>5425.7800000000007</v>
      </c>
      <c r="J76" s="14">
        <f t="shared" si="26"/>
        <v>432.75</v>
      </c>
      <c r="K76" s="14">
        <f t="shared" si="26"/>
        <v>1356.45</v>
      </c>
      <c r="L76" s="14">
        <f t="shared" si="26"/>
        <v>150</v>
      </c>
      <c r="M76" s="14">
        <f t="shared" si="26"/>
        <v>1907.45</v>
      </c>
      <c r="N76" s="14">
        <f t="shared" si="26"/>
        <v>225</v>
      </c>
    </row>
    <row r="77" spans="1:14" s="12" customFormat="1" ht="45" customHeight="1" x14ac:dyDescent="0.25">
      <c r="A77" s="8">
        <v>57</v>
      </c>
      <c r="B77" s="8"/>
      <c r="C77" s="9" t="s">
        <v>79</v>
      </c>
      <c r="D77" s="10" t="s">
        <v>99</v>
      </c>
      <c r="E77" s="11"/>
      <c r="F77" s="11"/>
      <c r="G77" s="11">
        <v>333</v>
      </c>
      <c r="H77" s="11">
        <v>50</v>
      </c>
      <c r="I77" s="11">
        <v>3353.91</v>
      </c>
      <c r="J77" s="11">
        <v>628.91</v>
      </c>
      <c r="K77" s="11">
        <f t="shared" si="22"/>
        <v>838.48</v>
      </c>
      <c r="L77" s="11">
        <f t="shared" si="23"/>
        <v>100</v>
      </c>
      <c r="M77" s="11">
        <f>G77+K77</f>
        <v>1171.48</v>
      </c>
      <c r="N77" s="11">
        <f t="shared" si="24"/>
        <v>150</v>
      </c>
    </row>
    <row r="78" spans="1:14" s="12" customFormat="1" ht="45" customHeight="1" x14ac:dyDescent="0.25">
      <c r="A78" s="8">
        <v>58</v>
      </c>
      <c r="B78" s="8"/>
      <c r="C78" s="9" t="s">
        <v>79</v>
      </c>
      <c r="D78" s="10" t="s">
        <v>100</v>
      </c>
      <c r="E78" s="11"/>
      <c r="F78" s="11"/>
      <c r="G78" s="11">
        <v>319</v>
      </c>
      <c r="H78" s="11">
        <v>0</v>
      </c>
      <c r="I78" s="11">
        <v>3333.54</v>
      </c>
      <c r="J78" s="11">
        <v>0</v>
      </c>
      <c r="K78" s="11">
        <f t="shared" si="22"/>
        <v>833.39</v>
      </c>
      <c r="L78" s="11">
        <f t="shared" si="23"/>
        <v>0</v>
      </c>
      <c r="M78" s="11">
        <f>G78+K78</f>
        <v>1152.3899999999999</v>
      </c>
      <c r="N78" s="11">
        <f t="shared" si="24"/>
        <v>0</v>
      </c>
    </row>
    <row r="79" spans="1:14" s="12" customFormat="1" ht="45" customHeight="1" x14ac:dyDescent="0.25">
      <c r="A79" s="8">
        <v>59</v>
      </c>
      <c r="B79" s="8"/>
      <c r="C79" s="9" t="s">
        <v>79</v>
      </c>
      <c r="D79" s="10" t="s">
        <v>101</v>
      </c>
      <c r="E79" s="11"/>
      <c r="F79" s="11"/>
      <c r="G79" s="11">
        <v>0</v>
      </c>
      <c r="H79" s="11">
        <v>0</v>
      </c>
      <c r="I79" s="11">
        <v>0</v>
      </c>
      <c r="J79" s="11">
        <v>0</v>
      </c>
      <c r="K79" s="11">
        <f t="shared" si="22"/>
        <v>0</v>
      </c>
      <c r="L79" s="11">
        <f t="shared" si="23"/>
        <v>0</v>
      </c>
      <c r="M79" s="11">
        <f>G79+K79</f>
        <v>0</v>
      </c>
      <c r="N79" s="11">
        <f t="shared" si="24"/>
        <v>0</v>
      </c>
    </row>
    <row r="80" spans="1:14" s="12" customFormat="1" ht="45" customHeight="1" x14ac:dyDescent="0.25">
      <c r="A80" s="9"/>
      <c r="B80" s="9" t="s">
        <v>102</v>
      </c>
      <c r="C80" s="9" t="s">
        <v>79</v>
      </c>
      <c r="D80" s="13" t="s">
        <v>99</v>
      </c>
      <c r="E80" s="14">
        <f t="shared" ref="E80:N80" si="27">+E77+E78+E79</f>
        <v>0</v>
      </c>
      <c r="F80" s="14">
        <f t="shared" si="27"/>
        <v>0</v>
      </c>
      <c r="G80" s="14">
        <f t="shared" si="27"/>
        <v>652</v>
      </c>
      <c r="H80" s="14">
        <f t="shared" si="27"/>
        <v>50</v>
      </c>
      <c r="I80" s="14">
        <f t="shared" si="27"/>
        <v>6687.45</v>
      </c>
      <c r="J80" s="14">
        <f t="shared" si="27"/>
        <v>628.91</v>
      </c>
      <c r="K80" s="14">
        <f t="shared" si="27"/>
        <v>1671.87</v>
      </c>
      <c r="L80" s="14">
        <f t="shared" si="27"/>
        <v>100</v>
      </c>
      <c r="M80" s="14">
        <f t="shared" si="27"/>
        <v>2323.87</v>
      </c>
      <c r="N80" s="14">
        <f t="shared" si="27"/>
        <v>150</v>
      </c>
    </row>
    <row r="81" spans="1:16" s="12" customFormat="1" ht="45" customHeight="1" x14ac:dyDescent="0.25">
      <c r="A81" s="8">
        <v>60</v>
      </c>
      <c r="B81" s="8"/>
      <c r="C81" s="9" t="s">
        <v>103</v>
      </c>
      <c r="D81" s="10" t="s">
        <v>104</v>
      </c>
      <c r="E81" s="11"/>
      <c r="F81" s="11"/>
      <c r="G81" s="11">
        <v>240</v>
      </c>
      <c r="H81" s="11">
        <v>28</v>
      </c>
      <c r="I81" s="11">
        <v>2431</v>
      </c>
      <c r="J81" s="11">
        <v>383.17</v>
      </c>
      <c r="K81" s="11">
        <f t="shared" si="22"/>
        <v>607.75</v>
      </c>
      <c r="L81" s="11">
        <f t="shared" si="23"/>
        <v>56</v>
      </c>
      <c r="M81" s="11">
        <f>G81+K81</f>
        <v>847.75</v>
      </c>
      <c r="N81" s="11">
        <f t="shared" si="24"/>
        <v>84</v>
      </c>
    </row>
    <row r="82" spans="1:16" s="12" customFormat="1" ht="45" customHeight="1" x14ac:dyDescent="0.25">
      <c r="A82" s="8">
        <v>61</v>
      </c>
      <c r="B82" s="8"/>
      <c r="C82" s="9" t="s">
        <v>103</v>
      </c>
      <c r="D82" s="10" t="s">
        <v>105</v>
      </c>
      <c r="E82" s="11"/>
      <c r="F82" s="11"/>
      <c r="G82" s="11">
        <v>174</v>
      </c>
      <c r="H82" s="11">
        <v>0</v>
      </c>
      <c r="I82" s="11">
        <v>1423.1700000000003</v>
      </c>
      <c r="J82" s="11">
        <v>0</v>
      </c>
      <c r="K82" s="11">
        <f t="shared" si="22"/>
        <v>355.79</v>
      </c>
      <c r="L82" s="11">
        <f t="shared" si="23"/>
        <v>0</v>
      </c>
      <c r="M82" s="11">
        <f>G82+K82</f>
        <v>529.79</v>
      </c>
      <c r="N82" s="11">
        <f t="shared" si="24"/>
        <v>0</v>
      </c>
    </row>
    <row r="83" spans="1:16" s="23" customFormat="1" ht="45" customHeight="1" x14ac:dyDescent="0.25">
      <c r="A83" s="9"/>
      <c r="B83" s="9" t="s">
        <v>106</v>
      </c>
      <c r="C83" s="9" t="s">
        <v>103</v>
      </c>
      <c r="D83" s="13" t="s">
        <v>104</v>
      </c>
      <c r="E83" s="14">
        <f t="shared" ref="E83:N83" si="28">+E81+E82</f>
        <v>0</v>
      </c>
      <c r="F83" s="14">
        <f t="shared" si="28"/>
        <v>0</v>
      </c>
      <c r="G83" s="14">
        <f t="shared" si="28"/>
        <v>414</v>
      </c>
      <c r="H83" s="14">
        <f t="shared" si="28"/>
        <v>28</v>
      </c>
      <c r="I83" s="14">
        <f t="shared" si="28"/>
        <v>3854.17</v>
      </c>
      <c r="J83" s="14">
        <f t="shared" si="28"/>
        <v>383.17</v>
      </c>
      <c r="K83" s="14">
        <f t="shared" si="28"/>
        <v>963.54</v>
      </c>
      <c r="L83" s="14">
        <f t="shared" si="28"/>
        <v>56</v>
      </c>
      <c r="M83" s="14">
        <f t="shared" si="28"/>
        <v>1377.54</v>
      </c>
      <c r="N83" s="14">
        <f t="shared" si="28"/>
        <v>84</v>
      </c>
    </row>
    <row r="84" spans="1:16" s="12" customFormat="1" ht="45" customHeight="1" x14ac:dyDescent="0.25">
      <c r="A84" s="8">
        <v>62</v>
      </c>
      <c r="B84" s="8"/>
      <c r="C84" s="9" t="s">
        <v>38</v>
      </c>
      <c r="D84" s="10" t="s">
        <v>107</v>
      </c>
      <c r="E84" s="11"/>
      <c r="F84" s="11"/>
      <c r="G84" s="11">
        <v>65</v>
      </c>
      <c r="H84" s="11">
        <v>0</v>
      </c>
      <c r="I84" s="11">
        <v>722.79000000000008</v>
      </c>
      <c r="J84" s="11">
        <v>0</v>
      </c>
      <c r="K84" s="11">
        <f t="shared" si="22"/>
        <v>180.7</v>
      </c>
      <c r="L84" s="11">
        <f t="shared" si="23"/>
        <v>0</v>
      </c>
      <c r="M84" s="11">
        <f>G84+K84</f>
        <v>245.7</v>
      </c>
      <c r="N84" s="11">
        <f t="shared" si="24"/>
        <v>0</v>
      </c>
    </row>
    <row r="85" spans="1:16" s="12" customFormat="1" ht="45" customHeight="1" x14ac:dyDescent="0.25">
      <c r="A85" s="8">
        <v>63</v>
      </c>
      <c r="B85" s="8"/>
      <c r="C85" s="9" t="s">
        <v>38</v>
      </c>
      <c r="D85" s="15" t="s">
        <v>108</v>
      </c>
      <c r="E85" s="11"/>
      <c r="F85" s="11"/>
      <c r="G85" s="11">
        <v>290</v>
      </c>
      <c r="H85" s="11">
        <v>0</v>
      </c>
      <c r="I85" s="11">
        <v>3187.63</v>
      </c>
      <c r="J85" s="11">
        <v>0</v>
      </c>
      <c r="K85" s="11">
        <f t="shared" si="22"/>
        <v>796.91</v>
      </c>
      <c r="L85" s="11">
        <f t="shared" si="23"/>
        <v>0</v>
      </c>
      <c r="M85" s="11">
        <f>G85+K85</f>
        <v>1086.9099999999999</v>
      </c>
      <c r="N85" s="11">
        <f t="shared" si="24"/>
        <v>0</v>
      </c>
    </row>
    <row r="86" spans="1:16" s="12" customFormat="1" ht="45" customHeight="1" x14ac:dyDescent="0.25">
      <c r="A86" s="9"/>
      <c r="B86" s="9" t="s">
        <v>109</v>
      </c>
      <c r="C86" s="9" t="s">
        <v>38</v>
      </c>
      <c r="D86" s="13" t="s">
        <v>107</v>
      </c>
      <c r="E86" s="14">
        <f t="shared" ref="E86:N86" si="29">+E84+E85</f>
        <v>0</v>
      </c>
      <c r="F86" s="14">
        <f t="shared" si="29"/>
        <v>0</v>
      </c>
      <c r="G86" s="14">
        <f t="shared" si="29"/>
        <v>355</v>
      </c>
      <c r="H86" s="14">
        <f t="shared" si="29"/>
        <v>0</v>
      </c>
      <c r="I86" s="14">
        <f t="shared" si="29"/>
        <v>3910.42</v>
      </c>
      <c r="J86" s="14">
        <f t="shared" si="29"/>
        <v>0</v>
      </c>
      <c r="K86" s="14">
        <f t="shared" si="29"/>
        <v>977.6099999999999</v>
      </c>
      <c r="L86" s="14">
        <f t="shared" si="29"/>
        <v>0</v>
      </c>
      <c r="M86" s="14">
        <f t="shared" si="29"/>
        <v>1332.61</v>
      </c>
      <c r="N86" s="14">
        <f t="shared" si="29"/>
        <v>0</v>
      </c>
    </row>
    <row r="87" spans="1:16" s="12" customFormat="1" ht="45" customHeight="1" x14ac:dyDescent="0.25">
      <c r="A87" s="9">
        <v>65</v>
      </c>
      <c r="B87" s="9" t="s">
        <v>110</v>
      </c>
      <c r="C87" s="9" t="s">
        <v>111</v>
      </c>
      <c r="D87" s="13" t="s">
        <v>112</v>
      </c>
      <c r="E87" s="11"/>
      <c r="F87" s="11"/>
      <c r="G87" s="11">
        <v>107</v>
      </c>
      <c r="H87" s="11">
        <v>0</v>
      </c>
      <c r="I87" s="11">
        <v>1149.04</v>
      </c>
      <c r="J87" s="11">
        <v>110.35</v>
      </c>
      <c r="K87" s="11">
        <f t="shared" si="22"/>
        <v>287.26</v>
      </c>
      <c r="L87" s="11">
        <f t="shared" si="23"/>
        <v>0</v>
      </c>
      <c r="M87" s="11">
        <f>G87+K87</f>
        <v>394.26</v>
      </c>
      <c r="N87" s="11">
        <f t="shared" si="24"/>
        <v>0</v>
      </c>
    </row>
    <row r="88" spans="1:16" s="12" customFormat="1" ht="45" customHeight="1" x14ac:dyDescent="0.25">
      <c r="A88" s="9">
        <v>66</v>
      </c>
      <c r="B88" s="9" t="s">
        <v>113</v>
      </c>
      <c r="C88" s="9" t="s">
        <v>114</v>
      </c>
      <c r="D88" s="13" t="s">
        <v>115</v>
      </c>
      <c r="E88" s="11"/>
      <c r="F88" s="11"/>
      <c r="G88" s="11">
        <v>76</v>
      </c>
      <c r="H88" s="11">
        <v>0</v>
      </c>
      <c r="I88" s="11">
        <v>911.80296999999996</v>
      </c>
      <c r="J88" s="11">
        <v>0</v>
      </c>
      <c r="K88" s="11">
        <f t="shared" si="22"/>
        <v>227.95</v>
      </c>
      <c r="L88" s="11">
        <f t="shared" si="23"/>
        <v>0</v>
      </c>
      <c r="M88" s="11">
        <f>G88+K88</f>
        <v>303.95</v>
      </c>
      <c r="N88" s="11">
        <f t="shared" si="24"/>
        <v>0</v>
      </c>
    </row>
    <row r="89" spans="1:16" s="27" customFormat="1" ht="45" customHeight="1" x14ac:dyDescent="0.25">
      <c r="A89" s="24"/>
      <c r="B89" s="24"/>
      <c r="C89" s="24"/>
      <c r="D89" s="25" t="s">
        <v>116</v>
      </c>
      <c r="E89" s="26">
        <f t="shared" ref="E89:N89" si="30">+E8+E11+E14+E17+E27+E30+E34+E37+E40+E44+E45+E46+E50+E53+E57+E60+E63+E66+E69+E72+E76+E80+E83+E86+E87+E88</f>
        <v>0</v>
      </c>
      <c r="F89" s="26">
        <f t="shared" si="30"/>
        <v>0</v>
      </c>
      <c r="G89" s="26">
        <f t="shared" si="30"/>
        <v>10595</v>
      </c>
      <c r="H89" s="26">
        <f t="shared" si="30"/>
        <v>4863</v>
      </c>
      <c r="I89" s="26">
        <f t="shared" si="30"/>
        <v>113483.89568</v>
      </c>
      <c r="J89" s="26">
        <f t="shared" si="30"/>
        <v>51812.163269999997</v>
      </c>
      <c r="K89" s="26">
        <f t="shared" si="30"/>
        <v>28370.99</v>
      </c>
      <c r="L89" s="26">
        <f t="shared" si="30"/>
        <v>9726</v>
      </c>
      <c r="M89" s="26">
        <f t="shared" si="30"/>
        <v>38965.990000000005</v>
      </c>
      <c r="N89" s="26">
        <f t="shared" si="30"/>
        <v>14589</v>
      </c>
      <c r="P89" s="28"/>
    </row>
    <row r="90" spans="1:16" s="12" customFormat="1" ht="45" customHeight="1" x14ac:dyDescent="0.25">
      <c r="A90" s="29">
        <v>1</v>
      </c>
      <c r="B90" s="29" t="s">
        <v>117</v>
      </c>
      <c r="C90" s="29" t="s">
        <v>118</v>
      </c>
      <c r="D90" s="30" t="s">
        <v>119</v>
      </c>
      <c r="E90" s="11"/>
      <c r="F90" s="11"/>
      <c r="G90" s="11">
        <v>195</v>
      </c>
      <c r="H90" s="11">
        <v>25</v>
      </c>
      <c r="I90" s="11">
        <v>1879.4197599999998</v>
      </c>
      <c r="J90" s="11">
        <v>233.61006000000003</v>
      </c>
      <c r="K90" s="11">
        <f t="shared" si="22"/>
        <v>469.85</v>
      </c>
      <c r="L90" s="11">
        <f t="shared" si="23"/>
        <v>50</v>
      </c>
      <c r="M90" s="11">
        <f>G90+K90</f>
        <v>664.85</v>
      </c>
      <c r="N90" s="11">
        <f t="shared" si="24"/>
        <v>75</v>
      </c>
    </row>
    <row r="91" spans="1:16" s="12" customFormat="1" ht="45" customHeight="1" x14ac:dyDescent="0.25">
      <c r="A91" s="8">
        <v>2</v>
      </c>
      <c r="B91" s="8"/>
      <c r="C91" s="9" t="s">
        <v>75</v>
      </c>
      <c r="D91" s="10" t="s">
        <v>120</v>
      </c>
      <c r="E91" s="11"/>
      <c r="F91" s="11"/>
      <c r="G91" s="11">
        <v>162</v>
      </c>
      <c r="H91" s="11">
        <v>26</v>
      </c>
      <c r="I91" s="11">
        <v>1774.52</v>
      </c>
      <c r="J91" s="11">
        <v>368.82</v>
      </c>
      <c r="K91" s="11">
        <f t="shared" si="22"/>
        <v>443.63</v>
      </c>
      <c r="L91" s="11">
        <f t="shared" si="23"/>
        <v>52</v>
      </c>
      <c r="M91" s="11">
        <f>G91+K91</f>
        <v>605.63</v>
      </c>
      <c r="N91" s="11">
        <f t="shared" si="24"/>
        <v>78</v>
      </c>
    </row>
    <row r="92" spans="1:16" s="12" customFormat="1" ht="45" customHeight="1" x14ac:dyDescent="0.25">
      <c r="A92" s="8">
        <v>3</v>
      </c>
      <c r="B92" s="8"/>
      <c r="C92" s="9" t="s">
        <v>75</v>
      </c>
      <c r="D92" s="10" t="s">
        <v>121</v>
      </c>
      <c r="E92" s="11"/>
      <c r="F92" s="11"/>
      <c r="G92" s="11">
        <v>39</v>
      </c>
      <c r="H92" s="11">
        <v>0</v>
      </c>
      <c r="I92" s="11">
        <v>577.66999999999996</v>
      </c>
      <c r="J92" s="11">
        <v>0</v>
      </c>
      <c r="K92" s="11">
        <f t="shared" si="22"/>
        <v>144.41999999999999</v>
      </c>
      <c r="L92" s="11">
        <f t="shared" si="23"/>
        <v>0</v>
      </c>
      <c r="M92" s="11">
        <f>G92+K92</f>
        <v>183.42</v>
      </c>
      <c r="N92" s="11">
        <f t="shared" si="24"/>
        <v>0</v>
      </c>
    </row>
    <row r="93" spans="1:16" s="12" customFormat="1" ht="45" customHeight="1" x14ac:dyDescent="0.25">
      <c r="A93" s="9"/>
      <c r="B93" s="9" t="s">
        <v>122</v>
      </c>
      <c r="C93" s="9" t="s">
        <v>75</v>
      </c>
      <c r="D93" s="13" t="s">
        <v>120</v>
      </c>
      <c r="E93" s="22">
        <f t="shared" ref="E93:N93" si="31">+E91+E92</f>
        <v>0</v>
      </c>
      <c r="F93" s="22">
        <f t="shared" si="31"/>
        <v>0</v>
      </c>
      <c r="G93" s="22">
        <f t="shared" si="31"/>
        <v>201</v>
      </c>
      <c r="H93" s="22">
        <f t="shared" si="31"/>
        <v>26</v>
      </c>
      <c r="I93" s="22">
        <f t="shared" si="31"/>
        <v>2352.19</v>
      </c>
      <c r="J93" s="22">
        <f t="shared" si="31"/>
        <v>368.82</v>
      </c>
      <c r="K93" s="22">
        <f t="shared" si="31"/>
        <v>588.04999999999995</v>
      </c>
      <c r="L93" s="22">
        <f t="shared" si="31"/>
        <v>52</v>
      </c>
      <c r="M93" s="22">
        <f t="shared" si="31"/>
        <v>789.05</v>
      </c>
      <c r="N93" s="22">
        <f t="shared" si="31"/>
        <v>78</v>
      </c>
    </row>
    <row r="94" spans="1:16" s="12" customFormat="1" ht="45" customHeight="1" x14ac:dyDescent="0.25">
      <c r="A94" s="9">
        <v>4</v>
      </c>
      <c r="B94" s="9" t="s">
        <v>123</v>
      </c>
      <c r="C94" s="9" t="s">
        <v>38</v>
      </c>
      <c r="D94" s="13" t="s">
        <v>124</v>
      </c>
      <c r="E94" s="11"/>
      <c r="F94" s="11"/>
      <c r="G94" s="11">
        <v>163</v>
      </c>
      <c r="H94" s="11">
        <v>37</v>
      </c>
      <c r="I94" s="11">
        <v>1859.4514899999999</v>
      </c>
      <c r="J94" s="11">
        <v>191.6</v>
      </c>
      <c r="K94" s="11">
        <f t="shared" si="22"/>
        <v>464.86</v>
      </c>
      <c r="L94" s="11">
        <f t="shared" si="23"/>
        <v>74</v>
      </c>
      <c r="M94" s="11">
        <f>G94+K94</f>
        <v>627.86</v>
      </c>
      <c r="N94" s="11">
        <f t="shared" si="24"/>
        <v>111</v>
      </c>
    </row>
    <row r="95" spans="1:16" s="12" customFormat="1" ht="45" customHeight="1" x14ac:dyDescent="0.25">
      <c r="A95" s="9">
        <v>5</v>
      </c>
      <c r="B95" s="9" t="s">
        <v>125</v>
      </c>
      <c r="C95" s="9" t="s">
        <v>126</v>
      </c>
      <c r="D95" s="13" t="s">
        <v>127</v>
      </c>
      <c r="E95" s="11"/>
      <c r="F95" s="11"/>
      <c r="G95" s="11">
        <v>67</v>
      </c>
      <c r="H95" s="11">
        <v>1</v>
      </c>
      <c r="I95" s="11">
        <v>799.22</v>
      </c>
      <c r="J95" s="11">
        <v>27.83</v>
      </c>
      <c r="K95" s="11">
        <f t="shared" si="22"/>
        <v>199.81</v>
      </c>
      <c r="L95" s="11">
        <f t="shared" si="23"/>
        <v>2</v>
      </c>
      <c r="M95" s="11">
        <f>G95+K95</f>
        <v>266.81</v>
      </c>
      <c r="N95" s="11">
        <f t="shared" si="24"/>
        <v>3</v>
      </c>
    </row>
    <row r="96" spans="1:16" s="12" customFormat="1" ht="45" customHeight="1" x14ac:dyDescent="0.25">
      <c r="A96" s="8">
        <v>6</v>
      </c>
      <c r="B96" s="8"/>
      <c r="C96" s="9" t="s">
        <v>128</v>
      </c>
      <c r="D96" s="10" t="s">
        <v>129</v>
      </c>
      <c r="E96" s="11"/>
      <c r="F96" s="11"/>
      <c r="G96" s="11">
        <v>297</v>
      </c>
      <c r="H96" s="11">
        <v>557</v>
      </c>
      <c r="I96" s="11">
        <v>3274.23</v>
      </c>
      <c r="J96" s="11">
        <v>4498.3500000000004</v>
      </c>
      <c r="K96" s="11">
        <f t="shared" si="22"/>
        <v>818.56</v>
      </c>
      <c r="L96" s="11">
        <f t="shared" si="23"/>
        <v>1114</v>
      </c>
      <c r="M96" s="11">
        <f>G96+K96</f>
        <v>1115.56</v>
      </c>
      <c r="N96" s="11">
        <f t="shared" si="24"/>
        <v>1671</v>
      </c>
    </row>
    <row r="97" spans="1:14" s="12" customFormat="1" ht="45" customHeight="1" x14ac:dyDescent="0.25">
      <c r="A97" s="8">
        <v>7</v>
      </c>
      <c r="B97" s="8"/>
      <c r="C97" s="9" t="s">
        <v>128</v>
      </c>
      <c r="D97" s="10" t="s">
        <v>130</v>
      </c>
      <c r="E97" s="11"/>
      <c r="F97" s="11"/>
      <c r="G97" s="11">
        <v>56</v>
      </c>
      <c r="H97" s="11">
        <v>0</v>
      </c>
      <c r="I97" s="11">
        <v>490.28</v>
      </c>
      <c r="J97" s="11">
        <v>0</v>
      </c>
      <c r="K97" s="11">
        <f t="shared" si="22"/>
        <v>122.57</v>
      </c>
      <c r="L97" s="11">
        <f t="shared" si="23"/>
        <v>0</v>
      </c>
      <c r="M97" s="11">
        <f>G97+K97</f>
        <v>178.57</v>
      </c>
      <c r="N97" s="11">
        <f t="shared" si="24"/>
        <v>0</v>
      </c>
    </row>
    <row r="98" spans="1:14" s="12" customFormat="1" ht="45" customHeight="1" x14ac:dyDescent="0.25">
      <c r="A98" s="9"/>
      <c r="B98" s="9" t="s">
        <v>131</v>
      </c>
      <c r="C98" s="9" t="s">
        <v>128</v>
      </c>
      <c r="D98" s="13" t="s">
        <v>129</v>
      </c>
      <c r="E98" s="22">
        <f t="shared" ref="E98:N98" si="32">+E96+E97</f>
        <v>0</v>
      </c>
      <c r="F98" s="22">
        <f t="shared" si="32"/>
        <v>0</v>
      </c>
      <c r="G98" s="22">
        <f t="shared" si="32"/>
        <v>353</v>
      </c>
      <c r="H98" s="22">
        <f t="shared" si="32"/>
        <v>557</v>
      </c>
      <c r="I98" s="22">
        <f t="shared" si="32"/>
        <v>3764.51</v>
      </c>
      <c r="J98" s="22">
        <f t="shared" si="32"/>
        <v>4498.3500000000004</v>
      </c>
      <c r="K98" s="22">
        <f t="shared" si="32"/>
        <v>941.12999999999988</v>
      </c>
      <c r="L98" s="22">
        <f t="shared" si="32"/>
        <v>1114</v>
      </c>
      <c r="M98" s="22">
        <f t="shared" si="32"/>
        <v>1294.1299999999999</v>
      </c>
      <c r="N98" s="22">
        <f t="shared" si="32"/>
        <v>1671</v>
      </c>
    </row>
    <row r="99" spans="1:14" s="12" customFormat="1" ht="45" customHeight="1" x14ac:dyDescent="0.25">
      <c r="A99" s="8">
        <v>8</v>
      </c>
      <c r="B99" s="8"/>
      <c r="C99" s="9" t="s">
        <v>132</v>
      </c>
      <c r="D99" s="10" t="s">
        <v>133</v>
      </c>
      <c r="E99" s="11"/>
      <c r="F99" s="11"/>
      <c r="G99" s="11">
        <v>418</v>
      </c>
      <c r="H99" s="11">
        <v>363</v>
      </c>
      <c r="I99" s="11">
        <v>4278.07</v>
      </c>
      <c r="J99" s="11">
        <v>3602.67</v>
      </c>
      <c r="K99" s="11">
        <f t="shared" si="22"/>
        <v>1069.52</v>
      </c>
      <c r="L99" s="11">
        <f t="shared" si="23"/>
        <v>726</v>
      </c>
      <c r="M99" s="11">
        <f>G99+K99</f>
        <v>1487.52</v>
      </c>
      <c r="N99" s="11">
        <f t="shared" si="24"/>
        <v>1089</v>
      </c>
    </row>
    <row r="100" spans="1:14" s="12" customFormat="1" ht="45" customHeight="1" x14ac:dyDescent="0.25">
      <c r="A100" s="8">
        <v>9</v>
      </c>
      <c r="B100" s="8"/>
      <c r="C100" s="9" t="s">
        <v>132</v>
      </c>
      <c r="D100" s="10" t="s">
        <v>134</v>
      </c>
      <c r="E100" s="11"/>
      <c r="F100" s="11"/>
      <c r="G100" s="11">
        <v>74</v>
      </c>
      <c r="H100" s="11">
        <v>0</v>
      </c>
      <c r="I100" s="11">
        <v>709.98</v>
      </c>
      <c r="J100" s="11">
        <v>0</v>
      </c>
      <c r="K100" s="11">
        <f t="shared" si="22"/>
        <v>177.5</v>
      </c>
      <c r="L100" s="11">
        <f t="shared" si="23"/>
        <v>0</v>
      </c>
      <c r="M100" s="11">
        <f>G100+K100</f>
        <v>251.5</v>
      </c>
      <c r="N100" s="11">
        <f t="shared" si="24"/>
        <v>0</v>
      </c>
    </row>
    <row r="101" spans="1:14" s="12" customFormat="1" ht="45" customHeight="1" x14ac:dyDescent="0.25">
      <c r="A101" s="9"/>
      <c r="B101" s="9" t="s">
        <v>135</v>
      </c>
      <c r="C101" s="9" t="s">
        <v>132</v>
      </c>
      <c r="D101" s="13" t="s">
        <v>133</v>
      </c>
      <c r="E101" s="22">
        <f t="shared" ref="E101:N101" si="33">+E99+E100</f>
        <v>0</v>
      </c>
      <c r="F101" s="22">
        <f t="shared" si="33"/>
        <v>0</v>
      </c>
      <c r="G101" s="22">
        <f t="shared" si="33"/>
        <v>492</v>
      </c>
      <c r="H101" s="22">
        <f t="shared" si="33"/>
        <v>363</v>
      </c>
      <c r="I101" s="22">
        <f t="shared" si="33"/>
        <v>4988.0499999999993</v>
      </c>
      <c r="J101" s="22">
        <f t="shared" si="33"/>
        <v>3602.67</v>
      </c>
      <c r="K101" s="22">
        <f t="shared" si="33"/>
        <v>1247.02</v>
      </c>
      <c r="L101" s="22">
        <f t="shared" si="33"/>
        <v>726</v>
      </c>
      <c r="M101" s="22">
        <f t="shared" si="33"/>
        <v>1739.02</v>
      </c>
      <c r="N101" s="22">
        <f t="shared" si="33"/>
        <v>1089</v>
      </c>
    </row>
    <row r="102" spans="1:14" s="12" customFormat="1" ht="45" customHeight="1" x14ac:dyDescent="0.25">
      <c r="A102" s="8">
        <v>10</v>
      </c>
      <c r="B102" s="8"/>
      <c r="C102" s="9" t="s">
        <v>128</v>
      </c>
      <c r="D102" s="10" t="s">
        <v>136</v>
      </c>
      <c r="E102" s="11"/>
      <c r="F102" s="11"/>
      <c r="G102" s="11">
        <v>218</v>
      </c>
      <c r="H102" s="11">
        <v>28</v>
      </c>
      <c r="I102" s="11">
        <v>2399.66</v>
      </c>
      <c r="J102" s="11">
        <v>182.95</v>
      </c>
      <c r="K102" s="11">
        <f t="shared" si="22"/>
        <v>599.91999999999996</v>
      </c>
      <c r="L102" s="11">
        <f t="shared" si="23"/>
        <v>56</v>
      </c>
      <c r="M102" s="11">
        <f>G102+K102</f>
        <v>817.92</v>
      </c>
      <c r="N102" s="11">
        <f t="shared" si="24"/>
        <v>84</v>
      </c>
    </row>
    <row r="103" spans="1:14" s="12" customFormat="1" ht="45" customHeight="1" x14ac:dyDescent="0.25">
      <c r="A103" s="8">
        <v>11</v>
      </c>
      <c r="B103" s="8"/>
      <c r="C103" s="9" t="s">
        <v>128</v>
      </c>
      <c r="D103" s="10" t="s">
        <v>137</v>
      </c>
      <c r="E103" s="11"/>
      <c r="F103" s="11"/>
      <c r="G103" s="11">
        <v>31</v>
      </c>
      <c r="H103" s="11">
        <v>0</v>
      </c>
      <c r="I103" s="11">
        <v>254.65</v>
      </c>
      <c r="J103" s="11">
        <v>0</v>
      </c>
      <c r="K103" s="11">
        <f t="shared" si="22"/>
        <v>63.66</v>
      </c>
      <c r="L103" s="11">
        <f t="shared" si="23"/>
        <v>0</v>
      </c>
      <c r="M103" s="11">
        <f>G103+K103</f>
        <v>94.66</v>
      </c>
      <c r="N103" s="11">
        <f t="shared" si="24"/>
        <v>0</v>
      </c>
    </row>
    <row r="104" spans="1:14" s="12" customFormat="1" ht="45" customHeight="1" x14ac:dyDescent="0.25">
      <c r="A104" s="9"/>
      <c r="B104" s="9" t="s">
        <v>138</v>
      </c>
      <c r="C104" s="9" t="s">
        <v>128</v>
      </c>
      <c r="D104" s="13" t="s">
        <v>136</v>
      </c>
      <c r="E104" s="22">
        <f t="shared" ref="E104:N104" si="34">+E102+E103</f>
        <v>0</v>
      </c>
      <c r="F104" s="22">
        <f t="shared" si="34"/>
        <v>0</v>
      </c>
      <c r="G104" s="22">
        <f t="shared" si="34"/>
        <v>249</v>
      </c>
      <c r="H104" s="22">
        <f t="shared" si="34"/>
        <v>28</v>
      </c>
      <c r="I104" s="22">
        <f t="shared" si="34"/>
        <v>2654.31</v>
      </c>
      <c r="J104" s="22">
        <f t="shared" si="34"/>
        <v>182.95</v>
      </c>
      <c r="K104" s="22">
        <f t="shared" si="34"/>
        <v>663.57999999999993</v>
      </c>
      <c r="L104" s="22">
        <f t="shared" si="34"/>
        <v>56</v>
      </c>
      <c r="M104" s="22">
        <f t="shared" si="34"/>
        <v>912.57999999999993</v>
      </c>
      <c r="N104" s="22">
        <f t="shared" si="34"/>
        <v>84</v>
      </c>
    </row>
    <row r="105" spans="1:14" s="12" customFormat="1" ht="45" customHeight="1" x14ac:dyDescent="0.25">
      <c r="A105" s="8">
        <v>12</v>
      </c>
      <c r="B105" s="8"/>
      <c r="C105" s="9" t="s">
        <v>87</v>
      </c>
      <c r="D105" s="10" t="s">
        <v>139</v>
      </c>
      <c r="E105" s="11"/>
      <c r="F105" s="11"/>
      <c r="G105" s="11">
        <v>675</v>
      </c>
      <c r="H105" s="11">
        <v>600</v>
      </c>
      <c r="I105" s="11">
        <v>7329.31</v>
      </c>
      <c r="J105" s="11">
        <v>5953</v>
      </c>
      <c r="K105" s="11">
        <f t="shared" si="22"/>
        <v>1832.33</v>
      </c>
      <c r="L105" s="11">
        <f t="shared" si="23"/>
        <v>1200</v>
      </c>
      <c r="M105" s="11">
        <f>G105+K105</f>
        <v>2507.33</v>
      </c>
      <c r="N105" s="11">
        <f t="shared" si="24"/>
        <v>1800</v>
      </c>
    </row>
    <row r="106" spans="1:14" s="12" customFormat="1" ht="45" customHeight="1" x14ac:dyDescent="0.25">
      <c r="A106" s="8">
        <v>13</v>
      </c>
      <c r="B106" s="8"/>
      <c r="C106" s="9" t="s">
        <v>87</v>
      </c>
      <c r="D106" s="10" t="s">
        <v>140</v>
      </c>
      <c r="E106" s="11"/>
      <c r="F106" s="11"/>
      <c r="G106" s="11">
        <v>165</v>
      </c>
      <c r="H106" s="11">
        <v>0</v>
      </c>
      <c r="I106" s="11">
        <v>2115.6000000000004</v>
      </c>
      <c r="J106" s="11">
        <v>0</v>
      </c>
      <c r="K106" s="11">
        <f t="shared" si="22"/>
        <v>528.9</v>
      </c>
      <c r="L106" s="11">
        <f t="shared" si="23"/>
        <v>0</v>
      </c>
      <c r="M106" s="11">
        <f>G106+K106</f>
        <v>693.9</v>
      </c>
      <c r="N106" s="11">
        <f t="shared" si="24"/>
        <v>0</v>
      </c>
    </row>
    <row r="107" spans="1:14" s="12" customFormat="1" ht="45" customHeight="1" x14ac:dyDescent="0.25">
      <c r="A107" s="9"/>
      <c r="B107" s="9" t="s">
        <v>141</v>
      </c>
      <c r="C107" s="9" t="s">
        <v>87</v>
      </c>
      <c r="D107" s="13" t="s">
        <v>139</v>
      </c>
      <c r="E107" s="22">
        <f t="shared" ref="E107:N107" si="35">+E105+E106</f>
        <v>0</v>
      </c>
      <c r="F107" s="22">
        <f t="shared" si="35"/>
        <v>0</v>
      </c>
      <c r="G107" s="22">
        <f t="shared" si="35"/>
        <v>840</v>
      </c>
      <c r="H107" s="22">
        <f t="shared" si="35"/>
        <v>600</v>
      </c>
      <c r="I107" s="22">
        <f t="shared" si="35"/>
        <v>9444.91</v>
      </c>
      <c r="J107" s="22">
        <f t="shared" si="35"/>
        <v>5953</v>
      </c>
      <c r="K107" s="22">
        <f t="shared" si="35"/>
        <v>2361.23</v>
      </c>
      <c r="L107" s="22">
        <f t="shared" si="35"/>
        <v>1200</v>
      </c>
      <c r="M107" s="22">
        <f t="shared" si="35"/>
        <v>3201.23</v>
      </c>
      <c r="N107" s="22">
        <f t="shared" si="35"/>
        <v>1800</v>
      </c>
    </row>
    <row r="108" spans="1:14" s="12" customFormat="1" ht="45" customHeight="1" x14ac:dyDescent="0.25">
      <c r="A108" s="8">
        <v>14</v>
      </c>
      <c r="B108" s="8"/>
      <c r="C108" s="9" t="s">
        <v>128</v>
      </c>
      <c r="D108" s="10" t="s">
        <v>142</v>
      </c>
      <c r="E108" s="11"/>
      <c r="F108" s="11"/>
      <c r="G108" s="11">
        <v>162</v>
      </c>
      <c r="H108" s="11">
        <v>13</v>
      </c>
      <c r="I108" s="11">
        <v>1887</v>
      </c>
      <c r="J108" s="11">
        <v>433.1</v>
      </c>
      <c r="K108" s="11">
        <f t="shared" si="22"/>
        <v>471.75</v>
      </c>
      <c r="L108" s="11">
        <f t="shared" si="23"/>
        <v>26</v>
      </c>
      <c r="M108" s="11">
        <f>G108+K108</f>
        <v>633.75</v>
      </c>
      <c r="N108" s="11">
        <f t="shared" si="24"/>
        <v>39</v>
      </c>
    </row>
    <row r="109" spans="1:14" s="12" customFormat="1" ht="45" customHeight="1" x14ac:dyDescent="0.25">
      <c r="A109" s="8">
        <v>15</v>
      </c>
      <c r="B109" s="8"/>
      <c r="C109" s="9" t="s">
        <v>128</v>
      </c>
      <c r="D109" s="10" t="s">
        <v>143</v>
      </c>
      <c r="E109" s="11"/>
      <c r="F109" s="11"/>
      <c r="G109" s="11">
        <v>56</v>
      </c>
      <c r="H109" s="11">
        <v>0</v>
      </c>
      <c r="I109" s="11">
        <v>639</v>
      </c>
      <c r="J109" s="11">
        <v>0</v>
      </c>
      <c r="K109" s="11">
        <f t="shared" si="22"/>
        <v>159.75</v>
      </c>
      <c r="L109" s="11">
        <f t="shared" si="23"/>
        <v>0</v>
      </c>
      <c r="M109" s="11">
        <f>G109+K109</f>
        <v>215.75</v>
      </c>
      <c r="N109" s="11">
        <f t="shared" si="24"/>
        <v>0</v>
      </c>
    </row>
    <row r="110" spans="1:14" s="12" customFormat="1" ht="45" customHeight="1" x14ac:dyDescent="0.25">
      <c r="A110" s="9"/>
      <c r="B110" s="9" t="s">
        <v>144</v>
      </c>
      <c r="C110" s="9" t="s">
        <v>128</v>
      </c>
      <c r="D110" s="13" t="s">
        <v>142</v>
      </c>
      <c r="E110" s="22">
        <f t="shared" ref="E110:N110" si="36">+E108+E109</f>
        <v>0</v>
      </c>
      <c r="F110" s="22">
        <f t="shared" si="36"/>
        <v>0</v>
      </c>
      <c r="G110" s="22">
        <f t="shared" si="36"/>
        <v>218</v>
      </c>
      <c r="H110" s="22">
        <f t="shared" si="36"/>
        <v>13</v>
      </c>
      <c r="I110" s="22">
        <f t="shared" si="36"/>
        <v>2526</v>
      </c>
      <c r="J110" s="22">
        <f t="shared" si="36"/>
        <v>433.1</v>
      </c>
      <c r="K110" s="22">
        <f t="shared" si="36"/>
        <v>631.5</v>
      </c>
      <c r="L110" s="22">
        <f t="shared" si="36"/>
        <v>26</v>
      </c>
      <c r="M110" s="22">
        <f t="shared" si="36"/>
        <v>849.5</v>
      </c>
      <c r="N110" s="22">
        <f t="shared" si="36"/>
        <v>39</v>
      </c>
    </row>
    <row r="111" spans="1:14" s="12" customFormat="1" ht="45" customHeight="1" x14ac:dyDescent="0.25">
      <c r="A111" s="8">
        <v>16</v>
      </c>
      <c r="B111" s="8"/>
      <c r="C111" s="9" t="s">
        <v>38</v>
      </c>
      <c r="D111" s="10" t="s">
        <v>145</v>
      </c>
      <c r="E111" s="11"/>
      <c r="F111" s="11"/>
      <c r="G111" s="11">
        <v>200</v>
      </c>
      <c r="H111" s="11">
        <v>22</v>
      </c>
      <c r="I111" s="11">
        <v>1995.89</v>
      </c>
      <c r="J111" s="11">
        <v>164.35</v>
      </c>
      <c r="K111" s="11">
        <f t="shared" si="22"/>
        <v>498.97</v>
      </c>
      <c r="L111" s="11">
        <f t="shared" si="23"/>
        <v>44</v>
      </c>
      <c r="M111" s="11">
        <f>G111+K111</f>
        <v>698.97</v>
      </c>
      <c r="N111" s="11">
        <f t="shared" si="24"/>
        <v>66</v>
      </c>
    </row>
    <row r="112" spans="1:14" s="12" customFormat="1" ht="45" customHeight="1" x14ac:dyDescent="0.25">
      <c r="A112" s="8">
        <v>17</v>
      </c>
      <c r="B112" s="8"/>
      <c r="C112" s="9" t="s">
        <v>38</v>
      </c>
      <c r="D112" s="10" t="s">
        <v>146</v>
      </c>
      <c r="E112" s="11"/>
      <c r="F112" s="11"/>
      <c r="G112" s="11">
        <v>114</v>
      </c>
      <c r="H112" s="11">
        <v>0</v>
      </c>
      <c r="I112" s="11">
        <v>1897.8899999999999</v>
      </c>
      <c r="J112" s="11">
        <v>0</v>
      </c>
      <c r="K112" s="11">
        <f t="shared" si="22"/>
        <v>474.47</v>
      </c>
      <c r="L112" s="11">
        <f t="shared" si="23"/>
        <v>0</v>
      </c>
      <c r="M112" s="11">
        <f>G112+K112</f>
        <v>588.47</v>
      </c>
      <c r="N112" s="11">
        <f t="shared" si="24"/>
        <v>0</v>
      </c>
    </row>
    <row r="113" spans="1:14" s="12" customFormat="1" ht="45" customHeight="1" x14ac:dyDescent="0.25">
      <c r="A113" s="9"/>
      <c r="B113" s="9" t="s">
        <v>147</v>
      </c>
      <c r="C113" s="9" t="s">
        <v>38</v>
      </c>
      <c r="D113" s="13" t="s">
        <v>145</v>
      </c>
      <c r="E113" s="22">
        <f t="shared" ref="E113:N113" si="37">+E111+E112</f>
        <v>0</v>
      </c>
      <c r="F113" s="22">
        <f t="shared" si="37"/>
        <v>0</v>
      </c>
      <c r="G113" s="22">
        <f t="shared" si="37"/>
        <v>314</v>
      </c>
      <c r="H113" s="22">
        <f t="shared" si="37"/>
        <v>22</v>
      </c>
      <c r="I113" s="22">
        <f t="shared" si="37"/>
        <v>3893.7799999999997</v>
      </c>
      <c r="J113" s="22">
        <f t="shared" si="37"/>
        <v>164.35</v>
      </c>
      <c r="K113" s="22">
        <f t="shared" si="37"/>
        <v>973.44</v>
      </c>
      <c r="L113" s="22">
        <f t="shared" si="37"/>
        <v>44</v>
      </c>
      <c r="M113" s="22">
        <f t="shared" si="37"/>
        <v>1287.44</v>
      </c>
      <c r="N113" s="22">
        <f t="shared" si="37"/>
        <v>66</v>
      </c>
    </row>
    <row r="114" spans="1:14" s="12" customFormat="1" ht="45" customHeight="1" x14ac:dyDescent="0.25">
      <c r="A114" s="9">
        <v>18</v>
      </c>
      <c r="B114" s="9" t="s">
        <v>148</v>
      </c>
      <c r="C114" s="9" t="s">
        <v>57</v>
      </c>
      <c r="D114" s="15" t="s">
        <v>149</v>
      </c>
      <c r="E114" s="11"/>
      <c r="F114" s="11"/>
      <c r="G114" s="11">
        <v>101</v>
      </c>
      <c r="H114" s="11">
        <v>0</v>
      </c>
      <c r="I114" s="11">
        <v>1103.9236100000001</v>
      </c>
      <c r="J114" s="11">
        <v>170.70716999999999</v>
      </c>
      <c r="K114" s="11">
        <f t="shared" si="22"/>
        <v>275.98</v>
      </c>
      <c r="L114" s="11">
        <f t="shared" si="23"/>
        <v>0</v>
      </c>
      <c r="M114" s="11">
        <f>G114+K114</f>
        <v>376.98</v>
      </c>
      <c r="N114" s="11">
        <f t="shared" si="24"/>
        <v>0</v>
      </c>
    </row>
    <row r="115" spans="1:14" s="12" customFormat="1" ht="45" customHeight="1" x14ac:dyDescent="0.25">
      <c r="A115" s="8">
        <v>19</v>
      </c>
      <c r="B115" s="8"/>
      <c r="C115" s="9" t="s">
        <v>57</v>
      </c>
      <c r="D115" s="10" t="s">
        <v>150</v>
      </c>
      <c r="E115" s="11"/>
      <c r="F115" s="11"/>
      <c r="G115" s="11">
        <v>69</v>
      </c>
      <c r="H115" s="11">
        <v>24</v>
      </c>
      <c r="I115" s="11">
        <v>681.5200000000001</v>
      </c>
      <c r="J115" s="11">
        <v>147.07000000000002</v>
      </c>
      <c r="K115" s="11">
        <f t="shared" si="22"/>
        <v>170.38</v>
      </c>
      <c r="L115" s="11">
        <f t="shared" si="23"/>
        <v>48</v>
      </c>
      <c r="M115" s="11">
        <f>G115+K115</f>
        <v>239.38</v>
      </c>
      <c r="N115" s="11">
        <f t="shared" si="24"/>
        <v>72</v>
      </c>
    </row>
    <row r="116" spans="1:14" s="12" customFormat="1" ht="45" customHeight="1" x14ac:dyDescent="0.25">
      <c r="A116" s="8">
        <v>20</v>
      </c>
      <c r="B116" s="8"/>
      <c r="C116" s="9" t="s">
        <v>57</v>
      </c>
      <c r="D116" s="10" t="s">
        <v>151</v>
      </c>
      <c r="E116" s="11"/>
      <c r="F116" s="11"/>
      <c r="G116" s="11">
        <v>40</v>
      </c>
      <c r="H116" s="11">
        <v>0</v>
      </c>
      <c r="I116" s="11">
        <v>405.36</v>
      </c>
      <c r="J116" s="11">
        <v>0</v>
      </c>
      <c r="K116" s="11">
        <f t="shared" si="22"/>
        <v>101.34</v>
      </c>
      <c r="L116" s="11">
        <f t="shared" si="23"/>
        <v>0</v>
      </c>
      <c r="M116" s="11">
        <f>G116+K116</f>
        <v>141.34</v>
      </c>
      <c r="N116" s="11">
        <f t="shared" si="24"/>
        <v>0</v>
      </c>
    </row>
    <row r="117" spans="1:14" s="12" customFormat="1" ht="45" customHeight="1" x14ac:dyDescent="0.25">
      <c r="A117" s="9"/>
      <c r="B117" s="9" t="s">
        <v>152</v>
      </c>
      <c r="C117" s="9" t="s">
        <v>57</v>
      </c>
      <c r="D117" s="13" t="s">
        <v>150</v>
      </c>
      <c r="E117" s="22">
        <f t="shared" ref="E117:N117" si="38">+E115+E116</f>
        <v>0</v>
      </c>
      <c r="F117" s="22">
        <f t="shared" si="38"/>
        <v>0</v>
      </c>
      <c r="G117" s="22">
        <f t="shared" si="38"/>
        <v>109</v>
      </c>
      <c r="H117" s="22">
        <f t="shared" si="38"/>
        <v>24</v>
      </c>
      <c r="I117" s="22">
        <f t="shared" si="38"/>
        <v>1086.8800000000001</v>
      </c>
      <c r="J117" s="22">
        <f t="shared" si="38"/>
        <v>147.07000000000002</v>
      </c>
      <c r="K117" s="22">
        <f t="shared" si="38"/>
        <v>271.72000000000003</v>
      </c>
      <c r="L117" s="22">
        <f t="shared" si="38"/>
        <v>48</v>
      </c>
      <c r="M117" s="22">
        <f t="shared" si="38"/>
        <v>380.72</v>
      </c>
      <c r="N117" s="22">
        <f t="shared" si="38"/>
        <v>72</v>
      </c>
    </row>
    <row r="118" spans="1:14" s="12" customFormat="1" ht="45" customHeight="1" x14ac:dyDescent="0.25">
      <c r="A118" s="9">
        <v>21</v>
      </c>
      <c r="B118" s="9" t="s">
        <v>153</v>
      </c>
      <c r="C118" s="9" t="s">
        <v>9</v>
      </c>
      <c r="D118" s="13" t="s">
        <v>154</v>
      </c>
      <c r="E118" s="11"/>
      <c r="F118" s="11"/>
      <c r="G118" s="11">
        <v>94</v>
      </c>
      <c r="H118" s="11">
        <v>26</v>
      </c>
      <c r="I118" s="11">
        <v>942.13234</v>
      </c>
      <c r="J118" s="11">
        <v>107.82000000000001</v>
      </c>
      <c r="K118" s="11">
        <f t="shared" si="22"/>
        <v>235.53</v>
      </c>
      <c r="L118" s="11">
        <f t="shared" si="23"/>
        <v>52</v>
      </c>
      <c r="M118" s="11">
        <f>G118+K118</f>
        <v>329.53</v>
      </c>
      <c r="N118" s="11">
        <f t="shared" si="24"/>
        <v>78</v>
      </c>
    </row>
    <row r="119" spans="1:14" s="12" customFormat="1" ht="45" customHeight="1" x14ac:dyDescent="0.25">
      <c r="A119" s="9">
        <v>22</v>
      </c>
      <c r="B119" s="9" t="s">
        <v>155</v>
      </c>
      <c r="C119" s="9" t="s">
        <v>9</v>
      </c>
      <c r="D119" s="15" t="s">
        <v>156</v>
      </c>
      <c r="E119" s="11"/>
      <c r="F119" s="11"/>
      <c r="G119" s="11">
        <v>81</v>
      </c>
      <c r="H119" s="11">
        <v>0</v>
      </c>
      <c r="I119" s="11">
        <v>859.63</v>
      </c>
      <c r="J119" s="11">
        <v>1.57</v>
      </c>
      <c r="K119" s="11">
        <f t="shared" si="22"/>
        <v>214.91</v>
      </c>
      <c r="L119" s="11">
        <f t="shared" si="23"/>
        <v>0</v>
      </c>
      <c r="M119" s="11">
        <f>G119+K119</f>
        <v>295.90999999999997</v>
      </c>
      <c r="N119" s="11">
        <f t="shared" si="24"/>
        <v>0</v>
      </c>
    </row>
    <row r="120" spans="1:14" s="12" customFormat="1" ht="45" customHeight="1" x14ac:dyDescent="0.25">
      <c r="A120" s="8">
        <v>23</v>
      </c>
      <c r="B120" s="8"/>
      <c r="C120" s="9" t="s">
        <v>66</v>
      </c>
      <c r="D120" s="10" t="s">
        <v>157</v>
      </c>
      <c r="E120" s="11"/>
      <c r="F120" s="11"/>
      <c r="G120" s="11">
        <v>56</v>
      </c>
      <c r="H120" s="11">
        <v>2</v>
      </c>
      <c r="I120" s="11">
        <v>706.23</v>
      </c>
      <c r="J120" s="11">
        <v>68.899999999999991</v>
      </c>
      <c r="K120" s="11">
        <f t="shared" si="22"/>
        <v>176.56</v>
      </c>
      <c r="L120" s="11">
        <f t="shared" si="23"/>
        <v>4</v>
      </c>
      <c r="M120" s="11">
        <f>G120+K120</f>
        <v>232.56</v>
      </c>
      <c r="N120" s="11">
        <f t="shared" si="24"/>
        <v>6</v>
      </c>
    </row>
    <row r="121" spans="1:14" s="12" customFormat="1" ht="45" customHeight="1" x14ac:dyDescent="0.25">
      <c r="A121" s="8">
        <v>24</v>
      </c>
      <c r="B121" s="8"/>
      <c r="C121" s="9" t="s">
        <v>66</v>
      </c>
      <c r="D121" s="10" t="s">
        <v>158</v>
      </c>
      <c r="E121" s="11"/>
      <c r="F121" s="11"/>
      <c r="G121" s="11">
        <v>105</v>
      </c>
      <c r="H121" s="11">
        <v>0</v>
      </c>
      <c r="I121" s="11">
        <v>1046.9299999999998</v>
      </c>
      <c r="J121" s="11">
        <v>0</v>
      </c>
      <c r="K121" s="11">
        <f t="shared" si="22"/>
        <v>261.73</v>
      </c>
      <c r="L121" s="11">
        <f t="shared" si="23"/>
        <v>0</v>
      </c>
      <c r="M121" s="11">
        <f>G121+K121</f>
        <v>366.73</v>
      </c>
      <c r="N121" s="11">
        <f t="shared" si="24"/>
        <v>0</v>
      </c>
    </row>
    <row r="122" spans="1:14" s="12" customFormat="1" ht="45" customHeight="1" x14ac:dyDescent="0.25">
      <c r="A122" s="9"/>
      <c r="B122" s="9" t="s">
        <v>159</v>
      </c>
      <c r="C122" s="9" t="s">
        <v>66</v>
      </c>
      <c r="D122" s="13" t="s">
        <v>157</v>
      </c>
      <c r="E122" s="22">
        <f t="shared" ref="E122:N122" si="39">+E120+E121</f>
        <v>0</v>
      </c>
      <c r="F122" s="22">
        <f t="shared" si="39"/>
        <v>0</v>
      </c>
      <c r="G122" s="22">
        <f t="shared" si="39"/>
        <v>161</v>
      </c>
      <c r="H122" s="22">
        <f t="shared" si="39"/>
        <v>2</v>
      </c>
      <c r="I122" s="22">
        <f t="shared" si="39"/>
        <v>1753.1599999999999</v>
      </c>
      <c r="J122" s="22">
        <f t="shared" si="39"/>
        <v>68.899999999999991</v>
      </c>
      <c r="K122" s="22">
        <f t="shared" si="39"/>
        <v>438.29</v>
      </c>
      <c r="L122" s="22">
        <f t="shared" si="39"/>
        <v>4</v>
      </c>
      <c r="M122" s="22">
        <f t="shared" si="39"/>
        <v>599.29</v>
      </c>
      <c r="N122" s="22">
        <f t="shared" si="39"/>
        <v>6</v>
      </c>
    </row>
    <row r="123" spans="1:14" s="12" customFormat="1" ht="45" customHeight="1" x14ac:dyDescent="0.25">
      <c r="A123" s="8">
        <v>25</v>
      </c>
      <c r="B123" s="8"/>
      <c r="C123" s="9" t="s">
        <v>132</v>
      </c>
      <c r="D123" s="10" t="s">
        <v>160</v>
      </c>
      <c r="E123" s="11"/>
      <c r="F123" s="11"/>
      <c r="G123" s="11">
        <v>62</v>
      </c>
      <c r="H123" s="11">
        <v>16</v>
      </c>
      <c r="I123" s="11">
        <v>568.30000000000007</v>
      </c>
      <c r="J123" s="11">
        <v>74.7</v>
      </c>
      <c r="K123" s="11">
        <f t="shared" si="22"/>
        <v>142.08000000000001</v>
      </c>
      <c r="L123" s="11">
        <f t="shared" si="23"/>
        <v>32</v>
      </c>
      <c r="M123" s="11">
        <f>G123+K123</f>
        <v>204.08</v>
      </c>
      <c r="N123" s="11">
        <f t="shared" si="24"/>
        <v>48</v>
      </c>
    </row>
    <row r="124" spans="1:14" s="12" customFormat="1" ht="45" customHeight="1" x14ac:dyDescent="0.25">
      <c r="A124" s="8">
        <v>26</v>
      </c>
      <c r="B124" s="8"/>
      <c r="C124" s="9" t="s">
        <v>132</v>
      </c>
      <c r="D124" s="10" t="s">
        <v>161</v>
      </c>
      <c r="E124" s="11"/>
      <c r="F124" s="11"/>
      <c r="G124" s="11">
        <v>25</v>
      </c>
      <c r="H124" s="11">
        <v>0</v>
      </c>
      <c r="I124" s="11">
        <v>276</v>
      </c>
      <c r="J124" s="11">
        <v>0</v>
      </c>
      <c r="K124" s="11">
        <f t="shared" si="22"/>
        <v>69</v>
      </c>
      <c r="L124" s="11">
        <f t="shared" si="23"/>
        <v>0</v>
      </c>
      <c r="M124" s="11">
        <f>G124+K124</f>
        <v>94</v>
      </c>
      <c r="N124" s="11">
        <f t="shared" si="24"/>
        <v>0</v>
      </c>
    </row>
    <row r="125" spans="1:14" s="12" customFormat="1" ht="45" customHeight="1" x14ac:dyDescent="0.25">
      <c r="A125" s="9"/>
      <c r="B125" s="9" t="s">
        <v>162</v>
      </c>
      <c r="C125" s="9" t="s">
        <v>132</v>
      </c>
      <c r="D125" s="13" t="s">
        <v>160</v>
      </c>
      <c r="E125" s="22">
        <f t="shared" ref="E125:N125" si="40">+E123+E124</f>
        <v>0</v>
      </c>
      <c r="F125" s="22">
        <f t="shared" si="40"/>
        <v>0</v>
      </c>
      <c r="G125" s="22">
        <f t="shared" si="40"/>
        <v>87</v>
      </c>
      <c r="H125" s="22">
        <f t="shared" si="40"/>
        <v>16</v>
      </c>
      <c r="I125" s="22">
        <f t="shared" si="40"/>
        <v>844.30000000000007</v>
      </c>
      <c r="J125" s="22">
        <f t="shared" si="40"/>
        <v>74.7</v>
      </c>
      <c r="K125" s="22">
        <f t="shared" si="40"/>
        <v>211.08</v>
      </c>
      <c r="L125" s="22">
        <f t="shared" si="40"/>
        <v>32</v>
      </c>
      <c r="M125" s="22">
        <f t="shared" si="40"/>
        <v>298.08000000000004</v>
      </c>
      <c r="N125" s="22">
        <f t="shared" si="40"/>
        <v>48</v>
      </c>
    </row>
    <row r="126" spans="1:14" s="12" customFormat="1" ht="45" customHeight="1" x14ac:dyDescent="0.25">
      <c r="A126" s="9">
        <v>27</v>
      </c>
      <c r="B126" s="9" t="s">
        <v>163</v>
      </c>
      <c r="C126" s="9" t="s">
        <v>21</v>
      </c>
      <c r="D126" s="13" t="s">
        <v>164</v>
      </c>
      <c r="E126" s="11"/>
      <c r="F126" s="11"/>
      <c r="G126" s="11">
        <v>70</v>
      </c>
      <c r="H126" s="11">
        <v>10</v>
      </c>
      <c r="I126" s="11">
        <v>765.81999999999994</v>
      </c>
      <c r="J126" s="11">
        <v>52.86</v>
      </c>
      <c r="K126" s="11">
        <f t="shared" si="22"/>
        <v>191.46</v>
      </c>
      <c r="L126" s="11">
        <f t="shared" si="23"/>
        <v>20</v>
      </c>
      <c r="M126" s="11">
        <f t="shared" ref="M126:M133" si="41">G126+K126</f>
        <v>261.46000000000004</v>
      </c>
      <c r="N126" s="11">
        <f t="shared" si="24"/>
        <v>30</v>
      </c>
    </row>
    <row r="127" spans="1:14" s="12" customFormat="1" ht="45" customHeight="1" x14ac:dyDescent="0.25">
      <c r="A127" s="9">
        <v>28</v>
      </c>
      <c r="B127" s="9" t="s">
        <v>165</v>
      </c>
      <c r="C127" s="9" t="s">
        <v>9</v>
      </c>
      <c r="D127" s="13" t="s">
        <v>166</v>
      </c>
      <c r="E127" s="11"/>
      <c r="F127" s="11"/>
      <c r="G127" s="11">
        <v>92</v>
      </c>
      <c r="H127" s="11">
        <v>3</v>
      </c>
      <c r="I127" s="11">
        <v>1019.95</v>
      </c>
      <c r="J127" s="11">
        <v>17.27543</v>
      </c>
      <c r="K127" s="11">
        <f t="shared" si="22"/>
        <v>254.99</v>
      </c>
      <c r="L127" s="11">
        <f t="shared" si="23"/>
        <v>6</v>
      </c>
      <c r="M127" s="11">
        <f t="shared" si="41"/>
        <v>346.99</v>
      </c>
      <c r="N127" s="11">
        <f t="shared" si="24"/>
        <v>9</v>
      </c>
    </row>
    <row r="128" spans="1:14" s="12" customFormat="1" ht="45" customHeight="1" x14ac:dyDescent="0.25">
      <c r="A128" s="9">
        <v>29</v>
      </c>
      <c r="B128" s="9" t="s">
        <v>167</v>
      </c>
      <c r="C128" s="9" t="s">
        <v>168</v>
      </c>
      <c r="D128" s="13" t="s">
        <v>169</v>
      </c>
      <c r="E128" s="11"/>
      <c r="F128" s="11"/>
      <c r="G128" s="11">
        <v>37</v>
      </c>
      <c r="H128" s="11">
        <v>0</v>
      </c>
      <c r="I128" s="11">
        <v>392.50000000000006</v>
      </c>
      <c r="J128" s="11">
        <v>90.42</v>
      </c>
      <c r="K128" s="11">
        <f t="shared" si="22"/>
        <v>98.13</v>
      </c>
      <c r="L128" s="11">
        <f t="shared" si="23"/>
        <v>0</v>
      </c>
      <c r="M128" s="11">
        <f t="shared" si="41"/>
        <v>135.13</v>
      </c>
      <c r="N128" s="11">
        <f t="shared" si="24"/>
        <v>0</v>
      </c>
    </row>
    <row r="129" spans="1:14" s="12" customFormat="1" ht="45" customHeight="1" x14ac:dyDescent="0.25">
      <c r="A129" s="9">
        <v>30</v>
      </c>
      <c r="B129" s="9" t="s">
        <v>170</v>
      </c>
      <c r="C129" s="9" t="s">
        <v>75</v>
      </c>
      <c r="D129" s="13" t="s">
        <v>171</v>
      </c>
      <c r="E129" s="11"/>
      <c r="F129" s="11"/>
      <c r="G129" s="11">
        <v>83</v>
      </c>
      <c r="H129" s="11">
        <v>2</v>
      </c>
      <c r="I129" s="11">
        <v>869.31999999999994</v>
      </c>
      <c r="J129" s="11">
        <v>2</v>
      </c>
      <c r="K129" s="11">
        <f t="shared" si="22"/>
        <v>217.33</v>
      </c>
      <c r="L129" s="11">
        <f t="shared" si="23"/>
        <v>4</v>
      </c>
      <c r="M129" s="11">
        <f t="shared" si="41"/>
        <v>300.33000000000004</v>
      </c>
      <c r="N129" s="11">
        <f t="shared" si="24"/>
        <v>6</v>
      </c>
    </row>
    <row r="130" spans="1:14" s="12" customFormat="1" ht="45" customHeight="1" x14ac:dyDescent="0.25">
      <c r="A130" s="9">
        <v>31</v>
      </c>
      <c r="B130" s="9" t="s">
        <v>172</v>
      </c>
      <c r="C130" s="9" t="s">
        <v>173</v>
      </c>
      <c r="D130" s="13" t="s">
        <v>174</v>
      </c>
      <c r="E130" s="11"/>
      <c r="F130" s="11"/>
      <c r="G130" s="11">
        <v>35</v>
      </c>
      <c r="H130" s="11">
        <v>0</v>
      </c>
      <c r="I130" s="11">
        <v>349.41999999999996</v>
      </c>
      <c r="J130" s="11">
        <v>0</v>
      </c>
      <c r="K130" s="11">
        <f t="shared" si="22"/>
        <v>87.36</v>
      </c>
      <c r="L130" s="11">
        <f t="shared" si="23"/>
        <v>0</v>
      </c>
      <c r="M130" s="11">
        <f t="shared" si="41"/>
        <v>122.36</v>
      </c>
      <c r="N130" s="11">
        <f t="shared" si="24"/>
        <v>0</v>
      </c>
    </row>
    <row r="131" spans="1:14" s="12" customFormat="1" ht="45" customHeight="1" x14ac:dyDescent="0.25">
      <c r="A131" s="9">
        <v>32</v>
      </c>
      <c r="B131" s="9" t="s">
        <v>175</v>
      </c>
      <c r="C131" s="9" t="s">
        <v>9</v>
      </c>
      <c r="D131" s="13" t="s">
        <v>176</v>
      </c>
      <c r="E131" s="11"/>
      <c r="F131" s="11"/>
      <c r="G131" s="11">
        <v>56</v>
      </c>
      <c r="H131" s="11">
        <v>10</v>
      </c>
      <c r="I131" s="11">
        <v>606.86999999999989</v>
      </c>
      <c r="J131" s="11">
        <v>14.42198</v>
      </c>
      <c r="K131" s="11">
        <f t="shared" si="22"/>
        <v>151.72</v>
      </c>
      <c r="L131" s="11">
        <f t="shared" si="23"/>
        <v>20</v>
      </c>
      <c r="M131" s="11">
        <f t="shared" si="41"/>
        <v>207.72</v>
      </c>
      <c r="N131" s="11">
        <f t="shared" si="24"/>
        <v>30</v>
      </c>
    </row>
    <row r="132" spans="1:14" s="12" customFormat="1" ht="45" customHeight="1" x14ac:dyDescent="0.25">
      <c r="A132" s="8">
        <v>33</v>
      </c>
      <c r="B132" s="8"/>
      <c r="C132" s="9" t="s">
        <v>9</v>
      </c>
      <c r="D132" s="10" t="s">
        <v>177</v>
      </c>
      <c r="E132" s="11"/>
      <c r="F132" s="11"/>
      <c r="G132" s="11">
        <v>61</v>
      </c>
      <c r="H132" s="11">
        <v>0</v>
      </c>
      <c r="I132" s="11">
        <v>722.44999999999993</v>
      </c>
      <c r="J132" s="11">
        <v>0</v>
      </c>
      <c r="K132" s="11">
        <f t="shared" si="22"/>
        <v>180.61</v>
      </c>
      <c r="L132" s="11">
        <f t="shared" si="23"/>
        <v>0</v>
      </c>
      <c r="M132" s="11">
        <f t="shared" si="41"/>
        <v>241.61</v>
      </c>
      <c r="N132" s="11">
        <f t="shared" si="24"/>
        <v>0</v>
      </c>
    </row>
    <row r="133" spans="1:14" s="12" customFormat="1" ht="45" customHeight="1" x14ac:dyDescent="0.25">
      <c r="A133" s="8">
        <v>34</v>
      </c>
      <c r="B133" s="8"/>
      <c r="C133" s="9" t="s">
        <v>9</v>
      </c>
      <c r="D133" s="10" t="s">
        <v>178</v>
      </c>
      <c r="E133" s="11"/>
      <c r="F133" s="11"/>
      <c r="G133" s="11">
        <v>55</v>
      </c>
      <c r="H133" s="11">
        <v>0</v>
      </c>
      <c r="I133" s="11">
        <v>640.28</v>
      </c>
      <c r="J133" s="11">
        <v>0</v>
      </c>
      <c r="K133" s="11">
        <f t="shared" si="22"/>
        <v>160.07</v>
      </c>
      <c r="L133" s="11">
        <f t="shared" si="23"/>
        <v>0</v>
      </c>
      <c r="M133" s="11">
        <f t="shared" si="41"/>
        <v>215.07</v>
      </c>
      <c r="N133" s="11">
        <f t="shared" si="24"/>
        <v>0</v>
      </c>
    </row>
    <row r="134" spans="1:14" s="12" customFormat="1" ht="45" customHeight="1" x14ac:dyDescent="0.25">
      <c r="A134" s="9"/>
      <c r="B134" s="9" t="s">
        <v>179</v>
      </c>
      <c r="C134" s="9" t="s">
        <v>9</v>
      </c>
      <c r="D134" s="13" t="s">
        <v>177</v>
      </c>
      <c r="E134" s="22">
        <f t="shared" ref="E134:N134" si="42">E132+E133</f>
        <v>0</v>
      </c>
      <c r="F134" s="22">
        <f t="shared" si="42"/>
        <v>0</v>
      </c>
      <c r="G134" s="22">
        <f t="shared" si="42"/>
        <v>116</v>
      </c>
      <c r="H134" s="22">
        <f t="shared" si="42"/>
        <v>0</v>
      </c>
      <c r="I134" s="22">
        <f t="shared" si="42"/>
        <v>1362.73</v>
      </c>
      <c r="J134" s="22">
        <f t="shared" si="42"/>
        <v>0</v>
      </c>
      <c r="K134" s="22">
        <f t="shared" si="42"/>
        <v>340.68</v>
      </c>
      <c r="L134" s="22">
        <f t="shared" si="42"/>
        <v>0</v>
      </c>
      <c r="M134" s="22">
        <f t="shared" si="42"/>
        <v>456.68</v>
      </c>
      <c r="N134" s="22">
        <f t="shared" si="42"/>
        <v>0</v>
      </c>
    </row>
    <row r="135" spans="1:14" s="12" customFormat="1" ht="45" customHeight="1" x14ac:dyDescent="0.25">
      <c r="A135" s="24"/>
      <c r="B135" s="24"/>
      <c r="C135" s="24"/>
      <c r="D135" s="31" t="s">
        <v>180</v>
      </c>
      <c r="E135" s="26">
        <f t="shared" ref="E135:N135" si="43">+E90+E93+E94+E95+E98+E101+E104+E107+E110+E113+E114+E117+E118+E119+E122+E125+E126+E127+E128+E129+E130+E131+E134</f>
        <v>0</v>
      </c>
      <c r="F135" s="26">
        <f t="shared" si="43"/>
        <v>0</v>
      </c>
      <c r="G135" s="26">
        <f t="shared" si="43"/>
        <v>4214</v>
      </c>
      <c r="H135" s="26">
        <f t="shared" si="43"/>
        <v>1765</v>
      </c>
      <c r="I135" s="26">
        <f t="shared" si="43"/>
        <v>46118.477199999994</v>
      </c>
      <c r="J135" s="26">
        <f t="shared" si="43"/>
        <v>16404.02464</v>
      </c>
      <c r="K135" s="26">
        <f t="shared" si="43"/>
        <v>11529.649999999998</v>
      </c>
      <c r="L135" s="26">
        <f t="shared" si="43"/>
        <v>3530</v>
      </c>
      <c r="M135" s="26">
        <f t="shared" si="43"/>
        <v>15743.649999999998</v>
      </c>
      <c r="N135" s="26">
        <f t="shared" si="43"/>
        <v>5295</v>
      </c>
    </row>
    <row r="136" spans="1:14" s="12" customFormat="1" ht="45" customHeight="1" x14ac:dyDescent="0.25">
      <c r="A136" s="9">
        <v>1</v>
      </c>
      <c r="B136" s="9" t="s">
        <v>181</v>
      </c>
      <c r="C136" s="9" t="s">
        <v>38</v>
      </c>
      <c r="D136" s="13" t="s">
        <v>182</v>
      </c>
      <c r="E136" s="11"/>
      <c r="F136" s="11"/>
      <c r="G136" s="11">
        <v>121</v>
      </c>
      <c r="H136" s="11">
        <v>51</v>
      </c>
      <c r="I136" s="11">
        <v>1110.46</v>
      </c>
      <c r="J136" s="11">
        <v>567.00000000000011</v>
      </c>
      <c r="K136" s="11">
        <f t="shared" ref="K136:K198" si="44">ROUND(I136/4,2)</f>
        <v>277.62</v>
      </c>
      <c r="L136" s="11">
        <f t="shared" ref="L136:L198" si="45">ROUND(H136*2,2)</f>
        <v>102</v>
      </c>
      <c r="M136" s="11">
        <f>G136+K136</f>
        <v>398.62</v>
      </c>
      <c r="N136" s="11">
        <f t="shared" ref="N136:N198" si="46">H136+L136</f>
        <v>153</v>
      </c>
    </row>
    <row r="137" spans="1:14" s="12" customFormat="1" ht="45" customHeight="1" x14ac:dyDescent="0.25">
      <c r="A137" s="8">
        <v>2</v>
      </c>
      <c r="B137" s="8"/>
      <c r="C137" s="9" t="s">
        <v>103</v>
      </c>
      <c r="D137" s="10" t="s">
        <v>183</v>
      </c>
      <c r="E137" s="11"/>
      <c r="F137" s="11"/>
      <c r="G137" s="11">
        <v>248</v>
      </c>
      <c r="H137" s="11">
        <v>58</v>
      </c>
      <c r="I137" s="11">
        <v>2263.02</v>
      </c>
      <c r="J137" s="11">
        <v>473.8</v>
      </c>
      <c r="K137" s="11">
        <f t="shared" si="44"/>
        <v>565.76</v>
      </c>
      <c r="L137" s="11">
        <f t="shared" si="45"/>
        <v>116</v>
      </c>
      <c r="M137" s="11">
        <f>G137+K137</f>
        <v>813.76</v>
      </c>
      <c r="N137" s="11">
        <f t="shared" si="46"/>
        <v>174</v>
      </c>
    </row>
    <row r="138" spans="1:14" s="12" customFormat="1" ht="45" customHeight="1" x14ac:dyDescent="0.25">
      <c r="A138" s="8">
        <v>3</v>
      </c>
      <c r="B138" s="8"/>
      <c r="C138" s="9" t="s">
        <v>103</v>
      </c>
      <c r="D138" s="10" t="s">
        <v>184</v>
      </c>
      <c r="E138" s="11"/>
      <c r="F138" s="11"/>
      <c r="G138" s="11">
        <v>0</v>
      </c>
      <c r="H138" s="11">
        <v>0</v>
      </c>
      <c r="I138" s="11">
        <v>0</v>
      </c>
      <c r="J138" s="11">
        <v>0</v>
      </c>
      <c r="K138" s="11">
        <f t="shared" si="44"/>
        <v>0</v>
      </c>
      <c r="L138" s="11">
        <f t="shared" si="45"/>
        <v>0</v>
      </c>
      <c r="M138" s="11">
        <f>G138+K138</f>
        <v>0</v>
      </c>
      <c r="N138" s="11">
        <f t="shared" si="46"/>
        <v>0</v>
      </c>
    </row>
    <row r="139" spans="1:14" s="12" customFormat="1" ht="45" customHeight="1" x14ac:dyDescent="0.25">
      <c r="A139" s="9"/>
      <c r="B139" s="9" t="s">
        <v>185</v>
      </c>
      <c r="C139" s="9" t="s">
        <v>103</v>
      </c>
      <c r="D139" s="13" t="s">
        <v>183</v>
      </c>
      <c r="E139" s="22">
        <f t="shared" ref="E139:N139" si="47">+E137+E138</f>
        <v>0</v>
      </c>
      <c r="F139" s="22">
        <f t="shared" si="47"/>
        <v>0</v>
      </c>
      <c r="G139" s="22">
        <f t="shared" si="47"/>
        <v>248</v>
      </c>
      <c r="H139" s="22">
        <f t="shared" si="47"/>
        <v>58</v>
      </c>
      <c r="I139" s="22">
        <f t="shared" si="47"/>
        <v>2263.02</v>
      </c>
      <c r="J139" s="22">
        <f t="shared" si="47"/>
        <v>473.8</v>
      </c>
      <c r="K139" s="22">
        <f t="shared" si="47"/>
        <v>565.76</v>
      </c>
      <c r="L139" s="22">
        <f t="shared" si="47"/>
        <v>116</v>
      </c>
      <c r="M139" s="22">
        <f t="shared" si="47"/>
        <v>813.76</v>
      </c>
      <c r="N139" s="22">
        <f t="shared" si="47"/>
        <v>174</v>
      </c>
    </row>
    <row r="140" spans="1:14" s="12" customFormat="1" ht="45" customHeight="1" x14ac:dyDescent="0.25">
      <c r="A140" s="8">
        <v>4</v>
      </c>
      <c r="B140" s="8"/>
      <c r="C140" s="9" t="s">
        <v>38</v>
      </c>
      <c r="D140" s="10" t="s">
        <v>186</v>
      </c>
      <c r="E140" s="11"/>
      <c r="F140" s="11"/>
      <c r="G140" s="11">
        <v>225</v>
      </c>
      <c r="H140" s="11">
        <v>90</v>
      </c>
      <c r="I140" s="11">
        <v>1985.3799999999999</v>
      </c>
      <c r="J140" s="11">
        <v>454.91000000000008</v>
      </c>
      <c r="K140" s="11">
        <f t="shared" si="44"/>
        <v>496.35</v>
      </c>
      <c r="L140" s="11">
        <f t="shared" si="45"/>
        <v>180</v>
      </c>
      <c r="M140" s="11">
        <f>G140+K140</f>
        <v>721.35</v>
      </c>
      <c r="N140" s="11">
        <f t="shared" si="46"/>
        <v>270</v>
      </c>
    </row>
    <row r="141" spans="1:14" s="12" customFormat="1" ht="45" customHeight="1" x14ac:dyDescent="0.25">
      <c r="A141" s="8">
        <v>5</v>
      </c>
      <c r="B141" s="8"/>
      <c r="C141" s="9" t="s">
        <v>38</v>
      </c>
      <c r="D141" s="10" t="s">
        <v>187</v>
      </c>
      <c r="E141" s="11"/>
      <c r="F141" s="11"/>
      <c r="G141" s="11">
        <v>0</v>
      </c>
      <c r="H141" s="11">
        <v>0</v>
      </c>
      <c r="I141" s="11">
        <v>0</v>
      </c>
      <c r="J141" s="11">
        <v>0</v>
      </c>
      <c r="K141" s="11">
        <f t="shared" si="44"/>
        <v>0</v>
      </c>
      <c r="L141" s="11">
        <f t="shared" si="45"/>
        <v>0</v>
      </c>
      <c r="M141" s="11">
        <f>G141+K141</f>
        <v>0</v>
      </c>
      <c r="N141" s="11">
        <f t="shared" si="46"/>
        <v>0</v>
      </c>
    </row>
    <row r="142" spans="1:14" s="12" customFormat="1" ht="45" customHeight="1" x14ac:dyDescent="0.25">
      <c r="A142" s="9"/>
      <c r="B142" s="9" t="s">
        <v>188</v>
      </c>
      <c r="C142" s="9" t="s">
        <v>38</v>
      </c>
      <c r="D142" s="13" t="s">
        <v>186</v>
      </c>
      <c r="E142" s="22">
        <f t="shared" ref="E142:N142" si="48">+E140+E141</f>
        <v>0</v>
      </c>
      <c r="F142" s="22">
        <f t="shared" si="48"/>
        <v>0</v>
      </c>
      <c r="G142" s="22">
        <f t="shared" si="48"/>
        <v>225</v>
      </c>
      <c r="H142" s="22">
        <f t="shared" si="48"/>
        <v>90</v>
      </c>
      <c r="I142" s="22">
        <f t="shared" si="48"/>
        <v>1985.3799999999999</v>
      </c>
      <c r="J142" s="22">
        <f t="shared" si="48"/>
        <v>454.91000000000008</v>
      </c>
      <c r="K142" s="22">
        <f t="shared" si="48"/>
        <v>496.35</v>
      </c>
      <c r="L142" s="22">
        <f t="shared" si="48"/>
        <v>180</v>
      </c>
      <c r="M142" s="22">
        <f t="shared" si="48"/>
        <v>721.35</v>
      </c>
      <c r="N142" s="22">
        <f t="shared" si="48"/>
        <v>270</v>
      </c>
    </row>
    <row r="143" spans="1:14" s="12" customFormat="1" ht="45" customHeight="1" x14ac:dyDescent="0.25">
      <c r="A143" s="8">
        <v>6</v>
      </c>
      <c r="B143" s="8"/>
      <c r="C143" s="9" t="s">
        <v>75</v>
      </c>
      <c r="D143" s="10" t="s">
        <v>189</v>
      </c>
      <c r="E143" s="11"/>
      <c r="F143" s="11"/>
      <c r="G143" s="11">
        <v>289</v>
      </c>
      <c r="H143" s="11">
        <v>45</v>
      </c>
      <c r="I143" s="11">
        <v>2969.9400000000005</v>
      </c>
      <c r="J143" s="11">
        <v>310</v>
      </c>
      <c r="K143" s="11">
        <f t="shared" si="44"/>
        <v>742.49</v>
      </c>
      <c r="L143" s="11">
        <f t="shared" si="45"/>
        <v>90</v>
      </c>
      <c r="M143" s="11">
        <f>G143+K143</f>
        <v>1031.49</v>
      </c>
      <c r="N143" s="11">
        <f t="shared" si="46"/>
        <v>135</v>
      </c>
    </row>
    <row r="144" spans="1:14" s="12" customFormat="1" ht="45" customHeight="1" x14ac:dyDescent="0.25">
      <c r="A144" s="8">
        <v>8</v>
      </c>
      <c r="B144" s="8"/>
      <c r="C144" s="9" t="s">
        <v>75</v>
      </c>
      <c r="D144" s="10" t="s">
        <v>190</v>
      </c>
      <c r="E144" s="11"/>
      <c r="F144" s="11"/>
      <c r="G144" s="11">
        <v>4</v>
      </c>
      <c r="H144" s="11">
        <v>0</v>
      </c>
      <c r="I144" s="11">
        <v>51</v>
      </c>
      <c r="J144" s="11">
        <v>0</v>
      </c>
      <c r="K144" s="11">
        <f t="shared" si="44"/>
        <v>12.75</v>
      </c>
      <c r="L144" s="11">
        <f t="shared" si="45"/>
        <v>0</v>
      </c>
      <c r="M144" s="11">
        <f>G144+K144</f>
        <v>16.75</v>
      </c>
      <c r="N144" s="11">
        <f t="shared" si="46"/>
        <v>0</v>
      </c>
    </row>
    <row r="145" spans="1:14" s="12" customFormat="1" ht="45" customHeight="1" x14ac:dyDescent="0.25">
      <c r="A145" s="9"/>
      <c r="B145" s="9" t="s">
        <v>191</v>
      </c>
      <c r="C145" s="9" t="s">
        <v>75</v>
      </c>
      <c r="D145" s="13" t="s">
        <v>189</v>
      </c>
      <c r="E145" s="22">
        <f t="shared" ref="E145:N145" si="49">+E143+E144</f>
        <v>0</v>
      </c>
      <c r="F145" s="22">
        <f t="shared" si="49"/>
        <v>0</v>
      </c>
      <c r="G145" s="22">
        <f t="shared" si="49"/>
        <v>293</v>
      </c>
      <c r="H145" s="22">
        <f t="shared" si="49"/>
        <v>45</v>
      </c>
      <c r="I145" s="22">
        <f t="shared" si="49"/>
        <v>3020.9400000000005</v>
      </c>
      <c r="J145" s="22">
        <f t="shared" si="49"/>
        <v>310</v>
      </c>
      <c r="K145" s="22">
        <f t="shared" si="49"/>
        <v>755.24</v>
      </c>
      <c r="L145" s="22">
        <f t="shared" si="49"/>
        <v>90</v>
      </c>
      <c r="M145" s="22">
        <f t="shared" si="49"/>
        <v>1048.24</v>
      </c>
      <c r="N145" s="22">
        <f t="shared" si="49"/>
        <v>135</v>
      </c>
    </row>
    <row r="146" spans="1:14" s="12" customFormat="1" ht="45" customHeight="1" x14ac:dyDescent="0.25">
      <c r="A146" s="8">
        <v>9</v>
      </c>
      <c r="B146" s="8"/>
      <c r="C146" s="9" t="s">
        <v>38</v>
      </c>
      <c r="D146" s="10" t="s">
        <v>192</v>
      </c>
      <c r="E146" s="11"/>
      <c r="F146" s="11"/>
      <c r="G146" s="11">
        <v>1400</v>
      </c>
      <c r="H146" s="11">
        <v>2100</v>
      </c>
      <c r="I146" s="11">
        <v>14816</v>
      </c>
      <c r="J146" s="11">
        <v>25898</v>
      </c>
      <c r="K146" s="11">
        <f t="shared" si="44"/>
        <v>3704</v>
      </c>
      <c r="L146" s="11">
        <f t="shared" si="45"/>
        <v>4200</v>
      </c>
      <c r="M146" s="11">
        <f t="shared" ref="M146:M153" si="50">G146+K146</f>
        <v>5104</v>
      </c>
      <c r="N146" s="11">
        <f t="shared" si="46"/>
        <v>6300</v>
      </c>
    </row>
    <row r="147" spans="1:14" s="12" customFormat="1" ht="45" customHeight="1" x14ac:dyDescent="0.25">
      <c r="A147" s="8">
        <v>10</v>
      </c>
      <c r="B147" s="8"/>
      <c r="C147" s="9" t="s">
        <v>38</v>
      </c>
      <c r="D147" s="10" t="s">
        <v>193</v>
      </c>
      <c r="E147" s="11"/>
      <c r="F147" s="11"/>
      <c r="G147" s="11">
        <v>0</v>
      </c>
      <c r="H147" s="11">
        <v>0</v>
      </c>
      <c r="I147" s="11">
        <v>0</v>
      </c>
      <c r="J147" s="11">
        <v>0</v>
      </c>
      <c r="K147" s="11">
        <f t="shared" si="44"/>
        <v>0</v>
      </c>
      <c r="L147" s="11">
        <f t="shared" si="45"/>
        <v>0</v>
      </c>
      <c r="M147" s="11">
        <f t="shared" si="50"/>
        <v>0</v>
      </c>
      <c r="N147" s="11">
        <f t="shared" si="46"/>
        <v>0</v>
      </c>
    </row>
    <row r="148" spans="1:14" s="12" customFormat="1" ht="45" customHeight="1" x14ac:dyDescent="0.25">
      <c r="A148" s="8">
        <v>11</v>
      </c>
      <c r="B148" s="8"/>
      <c r="C148" s="9" t="s">
        <v>38</v>
      </c>
      <c r="D148" s="10" t="s">
        <v>194</v>
      </c>
      <c r="E148" s="11"/>
      <c r="F148" s="11"/>
      <c r="G148" s="11">
        <v>0</v>
      </c>
      <c r="H148" s="11">
        <v>0</v>
      </c>
      <c r="I148" s="11">
        <v>0</v>
      </c>
      <c r="J148" s="11">
        <v>0</v>
      </c>
      <c r="K148" s="11">
        <f t="shared" si="44"/>
        <v>0</v>
      </c>
      <c r="L148" s="11">
        <f t="shared" si="45"/>
        <v>0</v>
      </c>
      <c r="M148" s="11">
        <f t="shared" si="50"/>
        <v>0</v>
      </c>
      <c r="N148" s="11">
        <f t="shared" si="46"/>
        <v>0</v>
      </c>
    </row>
    <row r="149" spans="1:14" s="12" customFormat="1" ht="45" customHeight="1" x14ac:dyDescent="0.25">
      <c r="A149" s="8">
        <v>12</v>
      </c>
      <c r="B149" s="8"/>
      <c r="C149" s="9" t="s">
        <v>38</v>
      </c>
      <c r="D149" s="10" t="s">
        <v>195</v>
      </c>
      <c r="E149" s="11"/>
      <c r="F149" s="11"/>
      <c r="G149" s="11">
        <v>0</v>
      </c>
      <c r="H149" s="11">
        <v>0</v>
      </c>
      <c r="I149" s="11">
        <v>0</v>
      </c>
      <c r="J149" s="11">
        <v>0</v>
      </c>
      <c r="K149" s="11">
        <f t="shared" si="44"/>
        <v>0</v>
      </c>
      <c r="L149" s="11">
        <f t="shared" si="45"/>
        <v>0</v>
      </c>
      <c r="M149" s="11">
        <f t="shared" si="50"/>
        <v>0</v>
      </c>
      <c r="N149" s="11">
        <f t="shared" si="46"/>
        <v>0</v>
      </c>
    </row>
    <row r="150" spans="1:14" s="12" customFormat="1" ht="45" customHeight="1" x14ac:dyDescent="0.25">
      <c r="A150" s="8">
        <v>13</v>
      </c>
      <c r="B150" s="8"/>
      <c r="C150" s="9" t="s">
        <v>38</v>
      </c>
      <c r="D150" s="10" t="s">
        <v>196</v>
      </c>
      <c r="E150" s="11"/>
      <c r="F150" s="11"/>
      <c r="G150" s="11">
        <v>0</v>
      </c>
      <c r="H150" s="11">
        <v>0</v>
      </c>
      <c r="I150" s="11">
        <v>0</v>
      </c>
      <c r="J150" s="11">
        <v>0</v>
      </c>
      <c r="K150" s="11">
        <f t="shared" si="44"/>
        <v>0</v>
      </c>
      <c r="L150" s="11">
        <f t="shared" si="45"/>
        <v>0</v>
      </c>
      <c r="M150" s="11">
        <f t="shared" si="50"/>
        <v>0</v>
      </c>
      <c r="N150" s="11">
        <f t="shared" si="46"/>
        <v>0</v>
      </c>
    </row>
    <row r="151" spans="1:14" s="12" customFormat="1" ht="45" customHeight="1" x14ac:dyDescent="0.25">
      <c r="A151" s="8">
        <v>14</v>
      </c>
      <c r="B151" s="8"/>
      <c r="C151" s="9" t="s">
        <v>38</v>
      </c>
      <c r="D151" s="10" t="s">
        <v>197</v>
      </c>
      <c r="E151" s="11"/>
      <c r="F151" s="11"/>
      <c r="G151" s="11">
        <v>0</v>
      </c>
      <c r="H151" s="11">
        <v>0</v>
      </c>
      <c r="I151" s="11">
        <v>0</v>
      </c>
      <c r="J151" s="11">
        <v>0</v>
      </c>
      <c r="K151" s="11">
        <f t="shared" si="44"/>
        <v>0</v>
      </c>
      <c r="L151" s="11">
        <f t="shared" si="45"/>
        <v>0</v>
      </c>
      <c r="M151" s="11">
        <f t="shared" si="50"/>
        <v>0</v>
      </c>
      <c r="N151" s="11">
        <f t="shared" si="46"/>
        <v>0</v>
      </c>
    </row>
    <row r="152" spans="1:14" s="12" customFormat="1" ht="45" customHeight="1" x14ac:dyDescent="0.25">
      <c r="A152" s="8">
        <v>15</v>
      </c>
      <c r="B152" s="8"/>
      <c r="C152" s="9" t="s">
        <v>38</v>
      </c>
      <c r="D152" s="10" t="s">
        <v>198</v>
      </c>
      <c r="E152" s="11"/>
      <c r="F152" s="11"/>
      <c r="G152" s="11">
        <v>0</v>
      </c>
      <c r="H152" s="11">
        <v>0</v>
      </c>
      <c r="I152" s="11">
        <v>0</v>
      </c>
      <c r="J152" s="11">
        <v>0</v>
      </c>
      <c r="K152" s="11">
        <f t="shared" si="44"/>
        <v>0</v>
      </c>
      <c r="L152" s="11">
        <f t="shared" si="45"/>
        <v>0</v>
      </c>
      <c r="M152" s="11">
        <f t="shared" si="50"/>
        <v>0</v>
      </c>
      <c r="N152" s="11">
        <f t="shared" si="46"/>
        <v>0</v>
      </c>
    </row>
    <row r="153" spans="1:14" s="12" customFormat="1" ht="45" customHeight="1" x14ac:dyDescent="0.25">
      <c r="A153" s="8">
        <v>17</v>
      </c>
      <c r="B153" s="8"/>
      <c r="C153" s="9" t="s">
        <v>38</v>
      </c>
      <c r="D153" s="10" t="s">
        <v>199</v>
      </c>
      <c r="E153" s="11"/>
      <c r="F153" s="11"/>
      <c r="G153" s="11">
        <v>0</v>
      </c>
      <c r="H153" s="11">
        <v>0</v>
      </c>
      <c r="I153" s="11">
        <v>0</v>
      </c>
      <c r="J153" s="11">
        <v>0</v>
      </c>
      <c r="K153" s="11">
        <f t="shared" si="44"/>
        <v>0</v>
      </c>
      <c r="L153" s="11">
        <f t="shared" si="45"/>
        <v>0</v>
      </c>
      <c r="M153" s="11">
        <f t="shared" si="50"/>
        <v>0</v>
      </c>
      <c r="N153" s="11">
        <f t="shared" si="46"/>
        <v>0</v>
      </c>
    </row>
    <row r="154" spans="1:14" s="12" customFormat="1" ht="45" customHeight="1" x14ac:dyDescent="0.25">
      <c r="A154" s="9"/>
      <c r="B154" s="9" t="s">
        <v>200</v>
      </c>
      <c r="C154" s="9" t="s">
        <v>38</v>
      </c>
      <c r="D154" s="13" t="s">
        <v>192</v>
      </c>
      <c r="E154" s="22">
        <f t="shared" ref="E154:N154" si="51">+E146+E147+E148+E149+E150+E151+E152+E153</f>
        <v>0</v>
      </c>
      <c r="F154" s="22">
        <f t="shared" si="51"/>
        <v>0</v>
      </c>
      <c r="G154" s="22">
        <f t="shared" si="51"/>
        <v>1400</v>
      </c>
      <c r="H154" s="22">
        <f t="shared" si="51"/>
        <v>2100</v>
      </c>
      <c r="I154" s="22">
        <f t="shared" si="51"/>
        <v>14816</v>
      </c>
      <c r="J154" s="22">
        <f t="shared" si="51"/>
        <v>25898</v>
      </c>
      <c r="K154" s="22">
        <f t="shared" si="51"/>
        <v>3704</v>
      </c>
      <c r="L154" s="22">
        <f t="shared" si="51"/>
        <v>4200</v>
      </c>
      <c r="M154" s="22">
        <f t="shared" si="51"/>
        <v>5104</v>
      </c>
      <c r="N154" s="22">
        <f t="shared" si="51"/>
        <v>6300</v>
      </c>
    </row>
    <row r="155" spans="1:14" s="12" customFormat="1" ht="45" customHeight="1" x14ac:dyDescent="0.25">
      <c r="A155" s="9">
        <v>18</v>
      </c>
      <c r="B155" s="9" t="s">
        <v>201</v>
      </c>
      <c r="C155" s="9" t="s">
        <v>83</v>
      </c>
      <c r="D155" s="13" t="s">
        <v>202</v>
      </c>
      <c r="E155" s="11"/>
      <c r="F155" s="11"/>
      <c r="G155" s="11">
        <v>95</v>
      </c>
      <c r="H155" s="11">
        <v>4</v>
      </c>
      <c r="I155" s="11">
        <v>1048.1500000000001</v>
      </c>
      <c r="J155" s="11">
        <v>35.299999999999997</v>
      </c>
      <c r="K155" s="11">
        <f t="shared" si="44"/>
        <v>262.04000000000002</v>
      </c>
      <c r="L155" s="11">
        <f t="shared" si="45"/>
        <v>8</v>
      </c>
      <c r="M155" s="11">
        <f>G155+K155</f>
        <v>357.04</v>
      </c>
      <c r="N155" s="11">
        <f t="shared" si="46"/>
        <v>12</v>
      </c>
    </row>
    <row r="156" spans="1:14" s="12" customFormat="1" ht="45" customHeight="1" x14ac:dyDescent="0.25">
      <c r="A156" s="8">
        <v>19</v>
      </c>
      <c r="B156" s="8"/>
      <c r="C156" s="9" t="s">
        <v>103</v>
      </c>
      <c r="D156" s="10" t="s">
        <v>203</v>
      </c>
      <c r="E156" s="11"/>
      <c r="F156" s="11"/>
      <c r="G156" s="11">
        <v>126</v>
      </c>
      <c r="H156" s="11">
        <v>46</v>
      </c>
      <c r="I156" s="11">
        <v>1283.0899999999999</v>
      </c>
      <c r="J156" s="11">
        <v>341.5</v>
      </c>
      <c r="K156" s="11">
        <f t="shared" si="44"/>
        <v>320.77</v>
      </c>
      <c r="L156" s="11">
        <f t="shared" si="45"/>
        <v>92</v>
      </c>
      <c r="M156" s="11">
        <f>G156+K156</f>
        <v>446.77</v>
      </c>
      <c r="N156" s="11">
        <f t="shared" si="46"/>
        <v>138</v>
      </c>
    </row>
    <row r="157" spans="1:14" s="12" customFormat="1" ht="45" customHeight="1" x14ac:dyDescent="0.25">
      <c r="A157" s="8">
        <v>20</v>
      </c>
      <c r="B157" s="8"/>
      <c r="C157" s="9" t="s">
        <v>103</v>
      </c>
      <c r="D157" s="10" t="s">
        <v>204</v>
      </c>
      <c r="E157" s="11"/>
      <c r="F157" s="11"/>
      <c r="G157" s="11">
        <v>0</v>
      </c>
      <c r="H157" s="11">
        <v>0</v>
      </c>
      <c r="I157" s="11">
        <v>0</v>
      </c>
      <c r="J157" s="11">
        <v>0</v>
      </c>
      <c r="K157" s="11">
        <f t="shared" si="44"/>
        <v>0</v>
      </c>
      <c r="L157" s="11">
        <f t="shared" si="45"/>
        <v>0</v>
      </c>
      <c r="M157" s="11">
        <f>G157+K157</f>
        <v>0</v>
      </c>
      <c r="N157" s="11">
        <f t="shared" si="46"/>
        <v>0</v>
      </c>
    </row>
    <row r="158" spans="1:14" s="12" customFormat="1" ht="45" customHeight="1" x14ac:dyDescent="0.25">
      <c r="A158" s="9"/>
      <c r="B158" s="9" t="s">
        <v>205</v>
      </c>
      <c r="C158" s="9" t="s">
        <v>103</v>
      </c>
      <c r="D158" s="13" t="s">
        <v>203</v>
      </c>
      <c r="E158" s="22">
        <f t="shared" ref="E158:N158" si="52">+E156+E157</f>
        <v>0</v>
      </c>
      <c r="F158" s="22">
        <f t="shared" si="52"/>
        <v>0</v>
      </c>
      <c r="G158" s="22">
        <f t="shared" si="52"/>
        <v>126</v>
      </c>
      <c r="H158" s="22">
        <f t="shared" si="52"/>
        <v>46</v>
      </c>
      <c r="I158" s="22">
        <f t="shared" si="52"/>
        <v>1283.0899999999999</v>
      </c>
      <c r="J158" s="22">
        <f t="shared" si="52"/>
        <v>341.5</v>
      </c>
      <c r="K158" s="22">
        <f t="shared" si="52"/>
        <v>320.77</v>
      </c>
      <c r="L158" s="22">
        <f t="shared" si="52"/>
        <v>92</v>
      </c>
      <c r="M158" s="22">
        <f t="shared" si="52"/>
        <v>446.77</v>
      </c>
      <c r="N158" s="22">
        <f t="shared" si="52"/>
        <v>138</v>
      </c>
    </row>
    <row r="159" spans="1:14" s="12" customFormat="1" ht="45" customHeight="1" x14ac:dyDescent="0.25">
      <c r="A159" s="9">
        <v>21</v>
      </c>
      <c r="B159" s="9" t="s">
        <v>206</v>
      </c>
      <c r="C159" s="9" t="s">
        <v>103</v>
      </c>
      <c r="D159" s="13" t="s">
        <v>207</v>
      </c>
      <c r="E159" s="11"/>
      <c r="F159" s="11"/>
      <c r="G159" s="11">
        <v>950</v>
      </c>
      <c r="H159" s="11">
        <v>1150</v>
      </c>
      <c r="I159" s="11">
        <v>9570.5</v>
      </c>
      <c r="J159" s="11">
        <v>12590</v>
      </c>
      <c r="K159" s="11">
        <f t="shared" si="44"/>
        <v>2392.63</v>
      </c>
      <c r="L159" s="11">
        <f t="shared" si="45"/>
        <v>2300</v>
      </c>
      <c r="M159" s="11">
        <f>G159+K159</f>
        <v>3342.63</v>
      </c>
      <c r="N159" s="11">
        <f t="shared" si="46"/>
        <v>3450</v>
      </c>
    </row>
    <row r="160" spans="1:14" s="12" customFormat="1" ht="45" customHeight="1" x14ac:dyDescent="0.25">
      <c r="A160" s="8">
        <v>22</v>
      </c>
      <c r="B160" s="8"/>
      <c r="C160" s="9" t="s">
        <v>87</v>
      </c>
      <c r="D160" s="10" t="s">
        <v>208</v>
      </c>
      <c r="E160" s="11"/>
      <c r="F160" s="11"/>
      <c r="G160" s="11">
        <v>174</v>
      </c>
      <c r="H160" s="11">
        <v>0</v>
      </c>
      <c r="I160" s="11">
        <v>1801.9499999999998</v>
      </c>
      <c r="J160" s="11">
        <v>62.710000000000008</v>
      </c>
      <c r="K160" s="11">
        <f t="shared" si="44"/>
        <v>450.49</v>
      </c>
      <c r="L160" s="11">
        <f t="shared" si="45"/>
        <v>0</v>
      </c>
      <c r="M160" s="11">
        <f>G160+K160</f>
        <v>624.49</v>
      </c>
      <c r="N160" s="11">
        <f t="shared" si="46"/>
        <v>0</v>
      </c>
    </row>
    <row r="161" spans="1:14" s="12" customFormat="1" ht="45" customHeight="1" x14ac:dyDescent="0.25">
      <c r="A161" s="8">
        <v>23</v>
      </c>
      <c r="B161" s="8"/>
      <c r="C161" s="9" t="s">
        <v>87</v>
      </c>
      <c r="D161" s="10" t="s">
        <v>209</v>
      </c>
      <c r="E161" s="11"/>
      <c r="F161" s="11"/>
      <c r="G161" s="11">
        <v>0</v>
      </c>
      <c r="H161" s="11">
        <v>0</v>
      </c>
      <c r="I161" s="11">
        <v>0</v>
      </c>
      <c r="J161" s="11">
        <v>0</v>
      </c>
      <c r="K161" s="11">
        <f t="shared" si="44"/>
        <v>0</v>
      </c>
      <c r="L161" s="11">
        <f t="shared" si="45"/>
        <v>0</v>
      </c>
      <c r="M161" s="11">
        <f>G161+K161</f>
        <v>0</v>
      </c>
      <c r="N161" s="11">
        <f t="shared" si="46"/>
        <v>0</v>
      </c>
    </row>
    <row r="162" spans="1:14" s="12" customFormat="1" ht="45" customHeight="1" x14ac:dyDescent="0.25">
      <c r="A162" s="9"/>
      <c r="B162" s="9" t="s">
        <v>210</v>
      </c>
      <c r="C162" s="9" t="s">
        <v>87</v>
      </c>
      <c r="D162" s="13" t="s">
        <v>208</v>
      </c>
      <c r="E162" s="22">
        <f t="shared" ref="E162:N162" si="53">+E160+E161</f>
        <v>0</v>
      </c>
      <c r="F162" s="22">
        <f t="shared" si="53"/>
        <v>0</v>
      </c>
      <c r="G162" s="22">
        <f t="shared" si="53"/>
        <v>174</v>
      </c>
      <c r="H162" s="22">
        <f t="shared" si="53"/>
        <v>0</v>
      </c>
      <c r="I162" s="22">
        <f t="shared" si="53"/>
        <v>1801.9499999999998</v>
      </c>
      <c r="J162" s="22">
        <f t="shared" si="53"/>
        <v>62.710000000000008</v>
      </c>
      <c r="K162" s="22">
        <f t="shared" si="53"/>
        <v>450.49</v>
      </c>
      <c r="L162" s="22">
        <f t="shared" si="53"/>
        <v>0</v>
      </c>
      <c r="M162" s="22">
        <f t="shared" si="53"/>
        <v>624.49</v>
      </c>
      <c r="N162" s="22">
        <f t="shared" si="53"/>
        <v>0</v>
      </c>
    </row>
    <row r="163" spans="1:14" s="12" customFormat="1" ht="45" customHeight="1" x14ac:dyDescent="0.25">
      <c r="A163" s="9">
        <v>24</v>
      </c>
      <c r="B163" s="9" t="s">
        <v>211</v>
      </c>
      <c r="C163" s="9" t="s">
        <v>75</v>
      </c>
      <c r="D163" s="13" t="s">
        <v>212</v>
      </c>
      <c r="E163" s="11"/>
      <c r="F163" s="11"/>
      <c r="G163" s="11">
        <v>93</v>
      </c>
      <c r="H163" s="11">
        <v>2</v>
      </c>
      <c r="I163" s="11">
        <v>1057.26</v>
      </c>
      <c r="J163" s="11">
        <v>280.89</v>
      </c>
      <c r="K163" s="11">
        <f t="shared" si="44"/>
        <v>264.32</v>
      </c>
      <c r="L163" s="11">
        <f t="shared" si="45"/>
        <v>4</v>
      </c>
      <c r="M163" s="11">
        <f>G163+K163</f>
        <v>357.32</v>
      </c>
      <c r="N163" s="11">
        <f t="shared" si="46"/>
        <v>6</v>
      </c>
    </row>
    <row r="164" spans="1:14" s="12" customFormat="1" ht="45" customHeight="1" x14ac:dyDescent="0.25">
      <c r="A164" s="8">
        <v>25</v>
      </c>
      <c r="B164" s="8"/>
      <c r="C164" s="9" t="s">
        <v>103</v>
      </c>
      <c r="D164" s="32" t="s">
        <v>213</v>
      </c>
      <c r="E164" s="11"/>
      <c r="F164" s="11"/>
      <c r="G164" s="11">
        <v>155</v>
      </c>
      <c r="H164" s="11">
        <v>7</v>
      </c>
      <c r="I164" s="11">
        <v>1301.76</v>
      </c>
      <c r="J164" s="11">
        <v>188.7</v>
      </c>
      <c r="K164" s="11">
        <f t="shared" si="44"/>
        <v>325.44</v>
      </c>
      <c r="L164" s="11">
        <f t="shared" si="45"/>
        <v>14</v>
      </c>
      <c r="M164" s="11">
        <f>G164+K164</f>
        <v>480.44</v>
      </c>
      <c r="N164" s="11">
        <f t="shared" si="46"/>
        <v>21</v>
      </c>
    </row>
    <row r="165" spans="1:14" s="12" customFormat="1" ht="45" customHeight="1" x14ac:dyDescent="0.25">
      <c r="A165" s="33">
        <v>26</v>
      </c>
      <c r="B165" s="33"/>
      <c r="C165" s="9" t="s">
        <v>103</v>
      </c>
      <c r="D165" s="32" t="s">
        <v>214</v>
      </c>
      <c r="E165" s="11"/>
      <c r="F165" s="11"/>
      <c r="G165" s="11">
        <v>0</v>
      </c>
      <c r="H165" s="11">
        <v>0</v>
      </c>
      <c r="I165" s="11">
        <v>0</v>
      </c>
      <c r="J165" s="11">
        <v>0</v>
      </c>
      <c r="K165" s="11">
        <f t="shared" si="44"/>
        <v>0</v>
      </c>
      <c r="L165" s="11">
        <f t="shared" si="45"/>
        <v>0</v>
      </c>
      <c r="M165" s="11">
        <f>G165+K165</f>
        <v>0</v>
      </c>
      <c r="N165" s="11">
        <f t="shared" si="46"/>
        <v>0</v>
      </c>
    </row>
    <row r="166" spans="1:14" s="12" customFormat="1" ht="45" customHeight="1" x14ac:dyDescent="0.25">
      <c r="A166" s="9"/>
      <c r="B166" s="9" t="s">
        <v>215</v>
      </c>
      <c r="C166" s="9" t="s">
        <v>103</v>
      </c>
      <c r="D166" s="13" t="s">
        <v>213</v>
      </c>
      <c r="E166" s="22">
        <f t="shared" ref="E166:N166" si="54">+E164+E165</f>
        <v>0</v>
      </c>
      <c r="F166" s="22">
        <f t="shared" si="54"/>
        <v>0</v>
      </c>
      <c r="G166" s="22">
        <f t="shared" si="54"/>
        <v>155</v>
      </c>
      <c r="H166" s="22">
        <f t="shared" si="54"/>
        <v>7</v>
      </c>
      <c r="I166" s="22">
        <f t="shared" si="54"/>
        <v>1301.76</v>
      </c>
      <c r="J166" s="22">
        <f t="shared" si="54"/>
        <v>188.7</v>
      </c>
      <c r="K166" s="22">
        <f t="shared" si="54"/>
        <v>325.44</v>
      </c>
      <c r="L166" s="22">
        <f t="shared" si="54"/>
        <v>14</v>
      </c>
      <c r="M166" s="22">
        <f t="shared" si="54"/>
        <v>480.44</v>
      </c>
      <c r="N166" s="22">
        <f t="shared" si="54"/>
        <v>21</v>
      </c>
    </row>
    <row r="167" spans="1:14" s="12" customFormat="1" ht="45" customHeight="1" x14ac:dyDescent="0.25">
      <c r="A167" s="9">
        <v>27</v>
      </c>
      <c r="B167" s="9" t="s">
        <v>216</v>
      </c>
      <c r="C167" s="9" t="s">
        <v>79</v>
      </c>
      <c r="D167" s="13" t="s">
        <v>217</v>
      </c>
      <c r="E167" s="11"/>
      <c r="F167" s="11"/>
      <c r="G167" s="11">
        <v>82</v>
      </c>
      <c r="H167" s="11">
        <v>8</v>
      </c>
      <c r="I167" s="11">
        <v>908.93999999999994</v>
      </c>
      <c r="J167" s="11">
        <v>48</v>
      </c>
      <c r="K167" s="11">
        <f t="shared" si="44"/>
        <v>227.24</v>
      </c>
      <c r="L167" s="11">
        <f t="shared" si="45"/>
        <v>16</v>
      </c>
      <c r="M167" s="11">
        <f>G167+K167</f>
        <v>309.24</v>
      </c>
      <c r="N167" s="11">
        <f t="shared" si="46"/>
        <v>24</v>
      </c>
    </row>
    <row r="168" spans="1:14" s="12" customFormat="1" ht="45" customHeight="1" x14ac:dyDescent="0.25">
      <c r="A168" s="9">
        <v>28</v>
      </c>
      <c r="B168" s="9" t="s">
        <v>218</v>
      </c>
      <c r="C168" s="9" t="s">
        <v>219</v>
      </c>
      <c r="D168" s="15" t="s">
        <v>220</v>
      </c>
      <c r="E168" s="11"/>
      <c r="F168" s="11"/>
      <c r="G168" s="11">
        <v>51</v>
      </c>
      <c r="H168" s="11">
        <v>2</v>
      </c>
      <c r="I168" s="11">
        <v>594</v>
      </c>
      <c r="J168" s="11">
        <v>114.77</v>
      </c>
      <c r="K168" s="11">
        <f t="shared" si="44"/>
        <v>148.5</v>
      </c>
      <c r="L168" s="11">
        <f t="shared" si="45"/>
        <v>4</v>
      </c>
      <c r="M168" s="11">
        <f>G168+K168</f>
        <v>199.5</v>
      </c>
      <c r="N168" s="11">
        <f t="shared" si="46"/>
        <v>6</v>
      </c>
    </row>
    <row r="169" spans="1:14" s="12" customFormat="1" ht="45" customHeight="1" x14ac:dyDescent="0.25">
      <c r="A169" s="33">
        <v>29</v>
      </c>
      <c r="B169" s="33"/>
      <c r="C169" s="9" t="s">
        <v>221</v>
      </c>
      <c r="D169" s="10" t="s">
        <v>222</v>
      </c>
      <c r="E169" s="11"/>
      <c r="F169" s="11"/>
      <c r="G169" s="11">
        <v>78</v>
      </c>
      <c r="H169" s="11">
        <v>0</v>
      </c>
      <c r="I169" s="11">
        <v>842.13000000000011</v>
      </c>
      <c r="J169" s="11">
        <v>0</v>
      </c>
      <c r="K169" s="11">
        <f t="shared" si="44"/>
        <v>210.53</v>
      </c>
      <c r="L169" s="11">
        <f t="shared" si="45"/>
        <v>0</v>
      </c>
      <c r="M169" s="11">
        <f>G169+K169</f>
        <v>288.52999999999997</v>
      </c>
      <c r="N169" s="11">
        <f t="shared" si="46"/>
        <v>0</v>
      </c>
    </row>
    <row r="170" spans="1:14" s="12" customFormat="1" ht="45" customHeight="1" x14ac:dyDescent="0.25">
      <c r="A170" s="8">
        <v>30</v>
      </c>
      <c r="B170" s="8"/>
      <c r="C170" s="9" t="s">
        <v>221</v>
      </c>
      <c r="D170" s="10" t="s">
        <v>223</v>
      </c>
      <c r="E170" s="11"/>
      <c r="F170" s="11"/>
      <c r="G170" s="11">
        <v>6</v>
      </c>
      <c r="H170" s="11">
        <v>0</v>
      </c>
      <c r="I170" s="11">
        <v>40</v>
      </c>
      <c r="J170" s="11">
        <v>0</v>
      </c>
      <c r="K170" s="11">
        <f t="shared" si="44"/>
        <v>10</v>
      </c>
      <c r="L170" s="11">
        <f t="shared" si="45"/>
        <v>0</v>
      </c>
      <c r="M170" s="11">
        <f>G170+K170</f>
        <v>16</v>
      </c>
      <c r="N170" s="11">
        <f t="shared" si="46"/>
        <v>0</v>
      </c>
    </row>
    <row r="171" spans="1:14" s="12" customFormat="1" ht="45" customHeight="1" x14ac:dyDescent="0.25">
      <c r="A171" s="9"/>
      <c r="B171" s="9" t="s">
        <v>224</v>
      </c>
      <c r="C171" s="9" t="s">
        <v>221</v>
      </c>
      <c r="D171" s="13" t="s">
        <v>222</v>
      </c>
      <c r="E171" s="22">
        <f t="shared" ref="E171:N171" si="55">+E169+E170</f>
        <v>0</v>
      </c>
      <c r="F171" s="22">
        <f t="shared" si="55"/>
        <v>0</v>
      </c>
      <c r="G171" s="22">
        <f t="shared" si="55"/>
        <v>84</v>
      </c>
      <c r="H171" s="22">
        <f t="shared" si="55"/>
        <v>0</v>
      </c>
      <c r="I171" s="22">
        <f t="shared" si="55"/>
        <v>882.13000000000011</v>
      </c>
      <c r="J171" s="22">
        <f t="shared" si="55"/>
        <v>0</v>
      </c>
      <c r="K171" s="22">
        <f t="shared" si="55"/>
        <v>220.53</v>
      </c>
      <c r="L171" s="22">
        <f t="shared" si="55"/>
        <v>0</v>
      </c>
      <c r="M171" s="22">
        <f t="shared" si="55"/>
        <v>304.52999999999997</v>
      </c>
      <c r="N171" s="22">
        <f t="shared" si="55"/>
        <v>0</v>
      </c>
    </row>
    <row r="172" spans="1:14" s="12" customFormat="1" ht="45" customHeight="1" x14ac:dyDescent="0.25">
      <c r="A172" s="9">
        <v>32</v>
      </c>
      <c r="B172" s="9" t="s">
        <v>225</v>
      </c>
      <c r="C172" s="9" t="s">
        <v>226</v>
      </c>
      <c r="D172" s="13" t="s">
        <v>227</v>
      </c>
      <c r="E172" s="11"/>
      <c r="F172" s="11"/>
      <c r="G172" s="11">
        <v>48</v>
      </c>
      <c r="H172" s="11">
        <v>3</v>
      </c>
      <c r="I172" s="11">
        <v>510.7</v>
      </c>
      <c r="J172" s="11">
        <v>69.78</v>
      </c>
      <c r="K172" s="11">
        <f t="shared" si="44"/>
        <v>127.68</v>
      </c>
      <c r="L172" s="11">
        <f t="shared" si="45"/>
        <v>6</v>
      </c>
      <c r="M172" s="11">
        <f>G172+K172</f>
        <v>175.68</v>
      </c>
      <c r="N172" s="11">
        <f t="shared" si="46"/>
        <v>9</v>
      </c>
    </row>
    <row r="173" spans="1:14" s="12" customFormat="1" ht="45" customHeight="1" x14ac:dyDescent="0.25">
      <c r="A173" s="9">
        <v>33</v>
      </c>
      <c r="B173" s="9" t="s">
        <v>228</v>
      </c>
      <c r="C173" s="9" t="s">
        <v>87</v>
      </c>
      <c r="D173" s="13" t="s">
        <v>229</v>
      </c>
      <c r="E173" s="11"/>
      <c r="F173" s="11"/>
      <c r="G173" s="11">
        <v>92</v>
      </c>
      <c r="H173" s="11">
        <v>2</v>
      </c>
      <c r="I173" s="11">
        <v>1035.17642</v>
      </c>
      <c r="J173" s="11">
        <v>11.596040000000002</v>
      </c>
      <c r="K173" s="11">
        <f t="shared" si="44"/>
        <v>258.79000000000002</v>
      </c>
      <c r="L173" s="11">
        <f t="shared" si="45"/>
        <v>4</v>
      </c>
      <c r="M173" s="11">
        <f>G173+K173</f>
        <v>350.79</v>
      </c>
      <c r="N173" s="11">
        <f t="shared" si="46"/>
        <v>6</v>
      </c>
    </row>
    <row r="174" spans="1:14" s="12" customFormat="1" ht="45" customHeight="1" x14ac:dyDescent="0.25">
      <c r="A174" s="8">
        <v>34</v>
      </c>
      <c r="B174" s="8"/>
      <c r="C174" s="9" t="s">
        <v>38</v>
      </c>
      <c r="D174" s="15" t="s">
        <v>230</v>
      </c>
      <c r="E174" s="11"/>
      <c r="F174" s="11"/>
      <c r="G174" s="11">
        <v>78</v>
      </c>
      <c r="H174" s="11">
        <v>8</v>
      </c>
      <c r="I174" s="11">
        <v>964.93000000000006</v>
      </c>
      <c r="J174" s="11">
        <v>218.29000000000002</v>
      </c>
      <c r="K174" s="11">
        <f t="shared" si="44"/>
        <v>241.23</v>
      </c>
      <c r="L174" s="11">
        <f t="shared" si="45"/>
        <v>16</v>
      </c>
      <c r="M174" s="11">
        <f>G174+K174</f>
        <v>319.23</v>
      </c>
      <c r="N174" s="11">
        <f t="shared" si="46"/>
        <v>24</v>
      </c>
    </row>
    <row r="175" spans="1:14" s="12" customFormat="1" ht="45" customHeight="1" x14ac:dyDescent="0.25">
      <c r="A175" s="8">
        <v>35</v>
      </c>
      <c r="B175" s="8"/>
      <c r="C175" s="9" t="s">
        <v>38</v>
      </c>
      <c r="D175" s="10" t="s">
        <v>231</v>
      </c>
      <c r="E175" s="11"/>
      <c r="F175" s="11"/>
      <c r="G175" s="11">
        <v>19</v>
      </c>
      <c r="H175" s="11">
        <v>0</v>
      </c>
      <c r="I175" s="11">
        <v>156.5</v>
      </c>
      <c r="J175" s="11">
        <v>0</v>
      </c>
      <c r="K175" s="11">
        <f t="shared" si="44"/>
        <v>39.130000000000003</v>
      </c>
      <c r="L175" s="11">
        <f t="shared" si="45"/>
        <v>0</v>
      </c>
      <c r="M175" s="11">
        <f>G175+K175</f>
        <v>58.13</v>
      </c>
      <c r="N175" s="11">
        <f t="shared" si="46"/>
        <v>0</v>
      </c>
    </row>
    <row r="176" spans="1:14" s="12" customFormat="1" ht="45" customHeight="1" x14ac:dyDescent="0.25">
      <c r="A176" s="9"/>
      <c r="B176" s="9" t="s">
        <v>232</v>
      </c>
      <c r="C176" s="9" t="s">
        <v>38</v>
      </c>
      <c r="D176" s="13" t="s">
        <v>230</v>
      </c>
      <c r="E176" s="22">
        <f t="shared" ref="E176:N176" si="56">+E174+E175</f>
        <v>0</v>
      </c>
      <c r="F176" s="22">
        <f t="shared" si="56"/>
        <v>0</v>
      </c>
      <c r="G176" s="22">
        <f t="shared" si="56"/>
        <v>97</v>
      </c>
      <c r="H176" s="22">
        <f t="shared" si="56"/>
        <v>8</v>
      </c>
      <c r="I176" s="22">
        <f t="shared" si="56"/>
        <v>1121.43</v>
      </c>
      <c r="J176" s="22">
        <f t="shared" si="56"/>
        <v>218.29000000000002</v>
      </c>
      <c r="K176" s="22">
        <f t="shared" si="56"/>
        <v>280.36</v>
      </c>
      <c r="L176" s="22">
        <f t="shared" si="56"/>
        <v>16</v>
      </c>
      <c r="M176" s="22">
        <f t="shared" si="56"/>
        <v>377.36</v>
      </c>
      <c r="N176" s="22">
        <f t="shared" si="56"/>
        <v>24</v>
      </c>
    </row>
    <row r="177" spans="1:14" s="12" customFormat="1" ht="45" customHeight="1" x14ac:dyDescent="0.25">
      <c r="A177" s="9">
        <v>36</v>
      </c>
      <c r="B177" s="9" t="s">
        <v>233</v>
      </c>
      <c r="C177" s="9" t="s">
        <v>234</v>
      </c>
      <c r="D177" s="15" t="s">
        <v>374</v>
      </c>
      <c r="E177" s="11"/>
      <c r="F177" s="11"/>
      <c r="G177" s="11">
        <v>53</v>
      </c>
      <c r="H177" s="11">
        <v>1</v>
      </c>
      <c r="I177" s="11">
        <v>602.47</v>
      </c>
      <c r="J177" s="11">
        <v>86.170000000000016</v>
      </c>
      <c r="K177" s="11">
        <f t="shared" si="44"/>
        <v>150.62</v>
      </c>
      <c r="L177" s="11">
        <f t="shared" si="45"/>
        <v>2</v>
      </c>
      <c r="M177" s="11">
        <f>G177+K177</f>
        <v>203.62</v>
      </c>
      <c r="N177" s="11">
        <f t="shared" si="46"/>
        <v>3</v>
      </c>
    </row>
    <row r="178" spans="1:14" s="12" customFormat="1" ht="45" customHeight="1" x14ac:dyDescent="0.25">
      <c r="A178" s="34">
        <v>37</v>
      </c>
      <c r="B178" s="33"/>
      <c r="C178" s="9" t="s">
        <v>79</v>
      </c>
      <c r="D178" s="10" t="s">
        <v>235</v>
      </c>
      <c r="E178" s="11"/>
      <c r="F178" s="11"/>
      <c r="G178" s="11">
        <v>156</v>
      </c>
      <c r="H178" s="11">
        <v>110</v>
      </c>
      <c r="I178" s="11">
        <v>2035.01</v>
      </c>
      <c r="J178" s="11">
        <v>318</v>
      </c>
      <c r="K178" s="11">
        <f t="shared" si="44"/>
        <v>508.75</v>
      </c>
      <c r="L178" s="11">
        <f t="shared" si="45"/>
        <v>220</v>
      </c>
      <c r="M178" s="11">
        <f>G178+K178</f>
        <v>664.75</v>
      </c>
      <c r="N178" s="11">
        <f t="shared" si="46"/>
        <v>330</v>
      </c>
    </row>
    <row r="179" spans="1:14" s="12" customFormat="1" ht="45" customHeight="1" x14ac:dyDescent="0.25">
      <c r="A179" s="8">
        <v>38</v>
      </c>
      <c r="B179" s="8"/>
      <c r="C179" s="9" t="s">
        <v>79</v>
      </c>
      <c r="D179" s="10" t="s">
        <v>236</v>
      </c>
      <c r="E179" s="11"/>
      <c r="F179" s="11"/>
      <c r="G179" s="11">
        <v>74</v>
      </c>
      <c r="H179" s="11">
        <v>0</v>
      </c>
      <c r="I179" s="11">
        <v>394.12</v>
      </c>
      <c r="J179" s="11">
        <v>0</v>
      </c>
      <c r="K179" s="11">
        <f t="shared" si="44"/>
        <v>98.53</v>
      </c>
      <c r="L179" s="11">
        <f t="shared" si="45"/>
        <v>0</v>
      </c>
      <c r="M179" s="11">
        <f>G179+K179</f>
        <v>172.53</v>
      </c>
      <c r="N179" s="11">
        <f t="shared" si="46"/>
        <v>0</v>
      </c>
    </row>
    <row r="180" spans="1:14" s="12" customFormat="1" ht="45" customHeight="1" x14ac:dyDescent="0.25">
      <c r="A180" s="9"/>
      <c r="B180" s="9" t="s">
        <v>237</v>
      </c>
      <c r="C180" s="9" t="s">
        <v>79</v>
      </c>
      <c r="D180" s="13" t="s">
        <v>235</v>
      </c>
      <c r="E180" s="22">
        <f t="shared" ref="E180:N180" si="57">+E178+E179</f>
        <v>0</v>
      </c>
      <c r="F180" s="22">
        <f t="shared" si="57"/>
        <v>0</v>
      </c>
      <c r="G180" s="22">
        <f t="shared" si="57"/>
        <v>230</v>
      </c>
      <c r="H180" s="22">
        <f t="shared" si="57"/>
        <v>110</v>
      </c>
      <c r="I180" s="22">
        <f t="shared" si="57"/>
        <v>2429.13</v>
      </c>
      <c r="J180" s="22">
        <f t="shared" si="57"/>
        <v>318</v>
      </c>
      <c r="K180" s="22">
        <f t="shared" si="57"/>
        <v>607.28</v>
      </c>
      <c r="L180" s="22">
        <f t="shared" si="57"/>
        <v>220</v>
      </c>
      <c r="M180" s="22">
        <f t="shared" si="57"/>
        <v>837.28</v>
      </c>
      <c r="N180" s="22">
        <f t="shared" si="57"/>
        <v>330</v>
      </c>
    </row>
    <row r="181" spans="1:14" s="12" customFormat="1" ht="45" customHeight="1" x14ac:dyDescent="0.25">
      <c r="A181" s="24"/>
      <c r="B181" s="24"/>
      <c r="C181" s="24"/>
      <c r="D181" s="31" t="s">
        <v>238</v>
      </c>
      <c r="E181" s="26">
        <f t="shared" ref="E181:N181" si="58">+E136+E139+E142+E145+E154+E155+E158+E159+E162+E163+E166+E167+E168+E171+E172+E173+E176+E177+E180</f>
        <v>0</v>
      </c>
      <c r="F181" s="26">
        <f t="shared" si="58"/>
        <v>0</v>
      </c>
      <c r="G181" s="26">
        <f t="shared" si="58"/>
        <v>4617</v>
      </c>
      <c r="H181" s="26">
        <f t="shared" si="58"/>
        <v>3687</v>
      </c>
      <c r="I181" s="26">
        <f t="shared" si="58"/>
        <v>47342.486420000001</v>
      </c>
      <c r="J181" s="26">
        <f t="shared" si="58"/>
        <v>42069.416039999982</v>
      </c>
      <c r="K181" s="26">
        <f t="shared" si="58"/>
        <v>11835.660000000003</v>
      </c>
      <c r="L181" s="26">
        <f t="shared" si="58"/>
        <v>7374</v>
      </c>
      <c r="M181" s="26">
        <f t="shared" si="58"/>
        <v>16452.660000000003</v>
      </c>
      <c r="N181" s="26">
        <f t="shared" si="58"/>
        <v>11061</v>
      </c>
    </row>
    <row r="182" spans="1:14" s="12" customFormat="1" ht="45" customHeight="1" x14ac:dyDescent="0.25">
      <c r="A182" s="33">
        <v>1</v>
      </c>
      <c r="B182" s="33"/>
      <c r="C182" s="9" t="s">
        <v>75</v>
      </c>
      <c r="D182" s="32" t="s">
        <v>239</v>
      </c>
      <c r="E182" s="11"/>
      <c r="F182" s="11"/>
      <c r="G182" s="11">
        <v>500</v>
      </c>
      <c r="H182" s="11">
        <v>850</v>
      </c>
      <c r="I182" s="11">
        <v>5313.2400000000007</v>
      </c>
      <c r="J182" s="11">
        <v>8364</v>
      </c>
      <c r="K182" s="11">
        <f t="shared" si="44"/>
        <v>1328.31</v>
      </c>
      <c r="L182" s="11">
        <f t="shared" si="45"/>
        <v>1700</v>
      </c>
      <c r="M182" s="11">
        <f>G182+K182</f>
        <v>1828.31</v>
      </c>
      <c r="N182" s="11">
        <f t="shared" si="46"/>
        <v>2550</v>
      </c>
    </row>
    <row r="183" spans="1:14" s="12" customFormat="1" ht="45" customHeight="1" x14ac:dyDescent="0.25">
      <c r="A183" s="9"/>
      <c r="B183" s="9"/>
      <c r="C183" s="9" t="s">
        <v>75</v>
      </c>
      <c r="D183" s="13" t="s">
        <v>239</v>
      </c>
      <c r="E183" s="22">
        <f t="shared" ref="E183:N183" si="59">E182</f>
        <v>0</v>
      </c>
      <c r="F183" s="22">
        <f t="shared" si="59"/>
        <v>0</v>
      </c>
      <c r="G183" s="22">
        <f t="shared" si="59"/>
        <v>500</v>
      </c>
      <c r="H183" s="22">
        <f t="shared" si="59"/>
        <v>850</v>
      </c>
      <c r="I183" s="22">
        <f t="shared" si="59"/>
        <v>5313.2400000000007</v>
      </c>
      <c r="J183" s="22">
        <f t="shared" si="59"/>
        <v>8364</v>
      </c>
      <c r="K183" s="22">
        <f t="shared" si="59"/>
        <v>1328.31</v>
      </c>
      <c r="L183" s="22">
        <f t="shared" si="59"/>
        <v>1700</v>
      </c>
      <c r="M183" s="22">
        <f t="shared" si="59"/>
        <v>1828.31</v>
      </c>
      <c r="N183" s="22">
        <f t="shared" si="59"/>
        <v>2550</v>
      </c>
    </row>
    <row r="184" spans="1:14" s="12" customFormat="1" ht="45" customHeight="1" x14ac:dyDescent="0.25">
      <c r="A184" s="8">
        <v>2</v>
      </c>
      <c r="B184" s="8"/>
      <c r="C184" s="9" t="s">
        <v>79</v>
      </c>
      <c r="D184" s="15" t="s">
        <v>240</v>
      </c>
      <c r="E184" s="11"/>
      <c r="F184" s="11"/>
      <c r="G184" s="11">
        <v>293</v>
      </c>
      <c r="H184" s="11">
        <v>168</v>
      </c>
      <c r="I184" s="11">
        <v>3171</v>
      </c>
      <c r="J184" s="11">
        <v>680</v>
      </c>
      <c r="K184" s="11">
        <f t="shared" si="44"/>
        <v>792.75</v>
      </c>
      <c r="L184" s="11">
        <f t="shared" si="45"/>
        <v>336</v>
      </c>
      <c r="M184" s="11">
        <f>G184+K184</f>
        <v>1085.75</v>
      </c>
      <c r="N184" s="11">
        <f t="shared" si="46"/>
        <v>504</v>
      </c>
    </row>
    <row r="185" spans="1:14" s="12" customFormat="1" ht="45" customHeight="1" x14ac:dyDescent="0.25">
      <c r="A185" s="8">
        <v>3</v>
      </c>
      <c r="B185" s="8"/>
      <c r="C185" s="9" t="s">
        <v>79</v>
      </c>
      <c r="D185" s="10" t="s">
        <v>241</v>
      </c>
      <c r="E185" s="11"/>
      <c r="F185" s="11"/>
      <c r="G185" s="11">
        <v>201</v>
      </c>
      <c r="H185" s="11">
        <v>0</v>
      </c>
      <c r="I185" s="11">
        <v>2218</v>
      </c>
      <c r="J185" s="11">
        <v>0</v>
      </c>
      <c r="K185" s="11">
        <f t="shared" si="44"/>
        <v>554.5</v>
      </c>
      <c r="L185" s="11">
        <f t="shared" si="45"/>
        <v>0</v>
      </c>
      <c r="M185" s="11">
        <f>G185+K185</f>
        <v>755.5</v>
      </c>
      <c r="N185" s="11">
        <f t="shared" si="46"/>
        <v>0</v>
      </c>
    </row>
    <row r="186" spans="1:14" s="12" customFormat="1" ht="45" customHeight="1" x14ac:dyDescent="0.25">
      <c r="A186" s="8">
        <v>4</v>
      </c>
      <c r="B186" s="8"/>
      <c r="C186" s="9" t="s">
        <v>79</v>
      </c>
      <c r="D186" s="10" t="s">
        <v>242</v>
      </c>
      <c r="E186" s="11"/>
      <c r="F186" s="11"/>
      <c r="G186" s="11">
        <v>79</v>
      </c>
      <c r="H186" s="11">
        <v>0</v>
      </c>
      <c r="I186" s="11">
        <v>762.18</v>
      </c>
      <c r="J186" s="11">
        <v>0</v>
      </c>
      <c r="K186" s="11">
        <f t="shared" si="44"/>
        <v>190.55</v>
      </c>
      <c r="L186" s="11">
        <f t="shared" si="45"/>
        <v>0</v>
      </c>
      <c r="M186" s="11">
        <f>G186+K186</f>
        <v>269.55</v>
      </c>
      <c r="N186" s="11">
        <f t="shared" si="46"/>
        <v>0</v>
      </c>
    </row>
    <row r="187" spans="1:14" s="12" customFormat="1" ht="45" customHeight="1" x14ac:dyDescent="0.25">
      <c r="A187" s="9"/>
      <c r="B187" s="9" t="s">
        <v>243</v>
      </c>
      <c r="C187" s="9" t="s">
        <v>79</v>
      </c>
      <c r="D187" s="13" t="s">
        <v>240</v>
      </c>
      <c r="E187" s="22">
        <f t="shared" ref="E187:N187" si="60">+E184+E185+E186</f>
        <v>0</v>
      </c>
      <c r="F187" s="22">
        <f t="shared" si="60"/>
        <v>0</v>
      </c>
      <c r="G187" s="22">
        <f t="shared" si="60"/>
        <v>573</v>
      </c>
      <c r="H187" s="22">
        <f t="shared" si="60"/>
        <v>168</v>
      </c>
      <c r="I187" s="22">
        <f t="shared" si="60"/>
        <v>6151.18</v>
      </c>
      <c r="J187" s="22">
        <f t="shared" si="60"/>
        <v>680</v>
      </c>
      <c r="K187" s="22">
        <f t="shared" si="60"/>
        <v>1537.8</v>
      </c>
      <c r="L187" s="22">
        <f t="shared" si="60"/>
        <v>336</v>
      </c>
      <c r="M187" s="22">
        <f t="shared" si="60"/>
        <v>2110.8000000000002</v>
      </c>
      <c r="N187" s="22">
        <f t="shared" si="60"/>
        <v>504</v>
      </c>
    </row>
    <row r="188" spans="1:14" s="12" customFormat="1" ht="45" customHeight="1" x14ac:dyDescent="0.25">
      <c r="A188" s="9">
        <v>5</v>
      </c>
      <c r="B188" s="9" t="s">
        <v>244</v>
      </c>
      <c r="C188" s="9" t="s">
        <v>234</v>
      </c>
      <c r="D188" s="13" t="s">
        <v>245</v>
      </c>
      <c r="E188" s="11"/>
      <c r="F188" s="11"/>
      <c r="G188" s="11">
        <v>434</v>
      </c>
      <c r="H188" s="11">
        <v>79</v>
      </c>
      <c r="I188" s="11">
        <v>4595.72</v>
      </c>
      <c r="J188" s="11">
        <v>1057.5</v>
      </c>
      <c r="K188" s="11">
        <f t="shared" si="44"/>
        <v>1148.93</v>
      </c>
      <c r="L188" s="11">
        <f t="shared" si="45"/>
        <v>158</v>
      </c>
      <c r="M188" s="11">
        <f>G188+K188</f>
        <v>1582.93</v>
      </c>
      <c r="N188" s="11">
        <f t="shared" si="46"/>
        <v>237</v>
      </c>
    </row>
    <row r="189" spans="1:14" s="12" customFormat="1" ht="45" customHeight="1" x14ac:dyDescent="0.25">
      <c r="A189" s="8">
        <v>6</v>
      </c>
      <c r="B189" s="8"/>
      <c r="C189" s="9" t="s">
        <v>103</v>
      </c>
      <c r="D189" s="10" t="s">
        <v>246</v>
      </c>
      <c r="E189" s="11"/>
      <c r="F189" s="11"/>
      <c r="G189" s="11">
        <v>281</v>
      </c>
      <c r="H189" s="11">
        <v>69</v>
      </c>
      <c r="I189" s="11">
        <v>2995.9799999999996</v>
      </c>
      <c r="J189" s="11">
        <v>1059.5</v>
      </c>
      <c r="K189" s="11">
        <f t="shared" si="44"/>
        <v>749</v>
      </c>
      <c r="L189" s="11">
        <f t="shared" si="45"/>
        <v>138</v>
      </c>
      <c r="M189" s="11">
        <f>G189+K189</f>
        <v>1030</v>
      </c>
      <c r="N189" s="11">
        <f t="shared" si="46"/>
        <v>207</v>
      </c>
    </row>
    <row r="190" spans="1:14" s="12" customFormat="1" ht="45" customHeight="1" x14ac:dyDescent="0.25">
      <c r="A190" s="8">
        <v>7</v>
      </c>
      <c r="B190" s="8"/>
      <c r="C190" s="9" t="s">
        <v>103</v>
      </c>
      <c r="D190" s="10" t="s">
        <v>247</v>
      </c>
      <c r="E190" s="11"/>
      <c r="F190" s="11"/>
      <c r="G190" s="11">
        <v>40</v>
      </c>
      <c r="H190" s="11">
        <v>0</v>
      </c>
      <c r="I190" s="11">
        <v>427.56</v>
      </c>
      <c r="J190" s="11">
        <v>0</v>
      </c>
      <c r="K190" s="11">
        <f t="shared" si="44"/>
        <v>106.89</v>
      </c>
      <c r="L190" s="11">
        <f t="shared" si="45"/>
        <v>0</v>
      </c>
      <c r="M190" s="11">
        <f>G190+K190</f>
        <v>146.88999999999999</v>
      </c>
      <c r="N190" s="11">
        <f t="shared" si="46"/>
        <v>0</v>
      </c>
    </row>
    <row r="191" spans="1:14" s="12" customFormat="1" ht="45" customHeight="1" x14ac:dyDescent="0.25">
      <c r="A191" s="9"/>
      <c r="B191" s="9" t="s">
        <v>248</v>
      </c>
      <c r="C191" s="9" t="s">
        <v>103</v>
      </c>
      <c r="D191" s="13" t="s">
        <v>246</v>
      </c>
      <c r="E191" s="22">
        <f t="shared" ref="E191:N191" si="61">+E189+E190</f>
        <v>0</v>
      </c>
      <c r="F191" s="22">
        <f t="shared" si="61"/>
        <v>0</v>
      </c>
      <c r="G191" s="22">
        <f t="shared" si="61"/>
        <v>321</v>
      </c>
      <c r="H191" s="22">
        <f t="shared" si="61"/>
        <v>69</v>
      </c>
      <c r="I191" s="22">
        <f t="shared" si="61"/>
        <v>3423.5399999999995</v>
      </c>
      <c r="J191" s="22">
        <f t="shared" si="61"/>
        <v>1059.5</v>
      </c>
      <c r="K191" s="22">
        <f t="shared" si="61"/>
        <v>855.89</v>
      </c>
      <c r="L191" s="22">
        <f t="shared" si="61"/>
        <v>138</v>
      </c>
      <c r="M191" s="22">
        <f t="shared" si="61"/>
        <v>1176.8899999999999</v>
      </c>
      <c r="N191" s="22">
        <f t="shared" si="61"/>
        <v>207</v>
      </c>
    </row>
    <row r="192" spans="1:14" s="12" customFormat="1" ht="45" customHeight="1" x14ac:dyDescent="0.25">
      <c r="A192" s="9">
        <v>8</v>
      </c>
      <c r="B192" s="9" t="s">
        <v>249</v>
      </c>
      <c r="C192" s="9" t="s">
        <v>250</v>
      </c>
      <c r="D192" s="13" t="s">
        <v>251</v>
      </c>
      <c r="E192" s="11"/>
      <c r="F192" s="11"/>
      <c r="G192" s="11">
        <v>602</v>
      </c>
      <c r="H192" s="11">
        <v>115</v>
      </c>
      <c r="I192" s="11">
        <v>6384.49</v>
      </c>
      <c r="J192" s="11">
        <v>918.19999999999993</v>
      </c>
      <c r="K192" s="11">
        <f t="shared" si="44"/>
        <v>1596.12</v>
      </c>
      <c r="L192" s="11">
        <f t="shared" si="45"/>
        <v>230</v>
      </c>
      <c r="M192" s="11">
        <f t="shared" ref="M192:M200" si="62">G192+K192</f>
        <v>2198.12</v>
      </c>
      <c r="N192" s="11">
        <f t="shared" si="46"/>
        <v>345</v>
      </c>
    </row>
    <row r="193" spans="1:14" s="12" customFormat="1" ht="45" customHeight="1" x14ac:dyDescent="0.25">
      <c r="A193" s="9">
        <v>9</v>
      </c>
      <c r="B193" s="9" t="s">
        <v>252</v>
      </c>
      <c r="C193" s="9" t="s">
        <v>173</v>
      </c>
      <c r="D193" s="13" t="s">
        <v>253</v>
      </c>
      <c r="E193" s="11"/>
      <c r="F193" s="11"/>
      <c r="G193" s="11">
        <v>292</v>
      </c>
      <c r="H193" s="11">
        <v>20</v>
      </c>
      <c r="I193" s="11">
        <v>2971.5</v>
      </c>
      <c r="J193" s="11">
        <v>291.50954999999999</v>
      </c>
      <c r="K193" s="11">
        <f t="shared" si="44"/>
        <v>742.88</v>
      </c>
      <c r="L193" s="11">
        <f t="shared" si="45"/>
        <v>40</v>
      </c>
      <c r="M193" s="11">
        <f t="shared" si="62"/>
        <v>1034.8800000000001</v>
      </c>
      <c r="N193" s="11">
        <f t="shared" si="46"/>
        <v>60</v>
      </c>
    </row>
    <row r="194" spans="1:14" s="12" customFormat="1" ht="45" customHeight="1" x14ac:dyDescent="0.25">
      <c r="A194" s="9">
        <v>10</v>
      </c>
      <c r="B194" s="9" t="s">
        <v>254</v>
      </c>
      <c r="C194" s="9" t="s">
        <v>255</v>
      </c>
      <c r="D194" s="13" t="s">
        <v>256</v>
      </c>
      <c r="E194" s="11"/>
      <c r="F194" s="11"/>
      <c r="G194" s="11">
        <v>124</v>
      </c>
      <c r="H194" s="11">
        <v>24</v>
      </c>
      <c r="I194" s="11">
        <v>1319.32</v>
      </c>
      <c r="J194" s="11">
        <v>210.05999999999997</v>
      </c>
      <c r="K194" s="11">
        <f t="shared" si="44"/>
        <v>329.83</v>
      </c>
      <c r="L194" s="11">
        <f t="shared" si="45"/>
        <v>48</v>
      </c>
      <c r="M194" s="11">
        <f t="shared" si="62"/>
        <v>453.83</v>
      </c>
      <c r="N194" s="11">
        <f t="shared" si="46"/>
        <v>72</v>
      </c>
    </row>
    <row r="195" spans="1:14" s="12" customFormat="1" ht="45" customHeight="1" x14ac:dyDescent="0.25">
      <c r="A195" s="8">
        <v>11</v>
      </c>
      <c r="B195" s="8"/>
      <c r="C195" s="9" t="s">
        <v>83</v>
      </c>
      <c r="D195" s="10" t="s">
        <v>257</v>
      </c>
      <c r="E195" s="11"/>
      <c r="F195" s="11"/>
      <c r="G195" s="11">
        <v>188</v>
      </c>
      <c r="H195" s="11">
        <v>34</v>
      </c>
      <c r="I195" s="11">
        <v>1752.53</v>
      </c>
      <c r="J195" s="11">
        <v>162</v>
      </c>
      <c r="K195" s="11">
        <f t="shared" si="44"/>
        <v>438.13</v>
      </c>
      <c r="L195" s="11">
        <f t="shared" si="45"/>
        <v>68</v>
      </c>
      <c r="M195" s="11">
        <f t="shared" si="62"/>
        <v>626.13</v>
      </c>
      <c r="N195" s="11">
        <f t="shared" si="46"/>
        <v>102</v>
      </c>
    </row>
    <row r="196" spans="1:14" s="12" customFormat="1" ht="45" customHeight="1" x14ac:dyDescent="0.25">
      <c r="A196" s="8">
        <v>12</v>
      </c>
      <c r="B196" s="8"/>
      <c r="C196" s="9" t="s">
        <v>83</v>
      </c>
      <c r="D196" s="10" t="s">
        <v>258</v>
      </c>
      <c r="E196" s="11"/>
      <c r="F196" s="11"/>
      <c r="G196" s="11">
        <v>56</v>
      </c>
      <c r="H196" s="11">
        <v>0</v>
      </c>
      <c r="I196" s="11">
        <v>732.19</v>
      </c>
      <c r="J196" s="11">
        <v>0</v>
      </c>
      <c r="K196" s="11">
        <f t="shared" si="44"/>
        <v>183.05</v>
      </c>
      <c r="L196" s="11">
        <f t="shared" si="45"/>
        <v>0</v>
      </c>
      <c r="M196" s="11">
        <f t="shared" si="62"/>
        <v>239.05</v>
      </c>
      <c r="N196" s="11">
        <f t="shared" si="46"/>
        <v>0</v>
      </c>
    </row>
    <row r="197" spans="1:14" s="12" customFormat="1" ht="45" customHeight="1" x14ac:dyDescent="0.25">
      <c r="A197" s="8">
        <v>13</v>
      </c>
      <c r="B197" s="8"/>
      <c r="C197" s="9" t="s">
        <v>83</v>
      </c>
      <c r="D197" s="10" t="s">
        <v>259</v>
      </c>
      <c r="E197" s="11"/>
      <c r="F197" s="11"/>
      <c r="G197" s="11">
        <v>27</v>
      </c>
      <c r="H197" s="11">
        <v>0</v>
      </c>
      <c r="I197" s="11">
        <v>133.07</v>
      </c>
      <c r="J197" s="11">
        <v>0</v>
      </c>
      <c r="K197" s="11">
        <f t="shared" si="44"/>
        <v>33.270000000000003</v>
      </c>
      <c r="L197" s="11">
        <f t="shared" si="45"/>
        <v>0</v>
      </c>
      <c r="M197" s="11">
        <f t="shared" si="62"/>
        <v>60.27</v>
      </c>
      <c r="N197" s="11">
        <f t="shared" si="46"/>
        <v>0</v>
      </c>
    </row>
    <row r="198" spans="1:14" s="12" customFormat="1" ht="45" customHeight="1" x14ac:dyDescent="0.25">
      <c r="A198" s="8">
        <v>14</v>
      </c>
      <c r="B198" s="8"/>
      <c r="C198" s="9" t="s">
        <v>83</v>
      </c>
      <c r="D198" s="10" t="s">
        <v>260</v>
      </c>
      <c r="E198" s="11"/>
      <c r="F198" s="11"/>
      <c r="G198" s="11">
        <v>115</v>
      </c>
      <c r="H198" s="11">
        <v>0</v>
      </c>
      <c r="I198" s="11">
        <v>1167.9499999999998</v>
      </c>
      <c r="J198" s="11">
        <v>0</v>
      </c>
      <c r="K198" s="11">
        <f t="shared" si="44"/>
        <v>291.99</v>
      </c>
      <c r="L198" s="11">
        <f t="shared" si="45"/>
        <v>0</v>
      </c>
      <c r="M198" s="11">
        <f t="shared" si="62"/>
        <v>406.99</v>
      </c>
      <c r="N198" s="11">
        <f t="shared" si="46"/>
        <v>0</v>
      </c>
    </row>
    <row r="199" spans="1:14" s="12" customFormat="1" ht="45" customHeight="1" x14ac:dyDescent="0.25">
      <c r="A199" s="8">
        <v>15</v>
      </c>
      <c r="B199" s="8"/>
      <c r="C199" s="9" t="s">
        <v>83</v>
      </c>
      <c r="D199" s="10" t="s">
        <v>261</v>
      </c>
      <c r="E199" s="11"/>
      <c r="F199" s="11"/>
      <c r="G199" s="11">
        <v>63</v>
      </c>
      <c r="H199" s="11">
        <v>0</v>
      </c>
      <c r="I199" s="11">
        <v>711.75</v>
      </c>
      <c r="J199" s="11">
        <v>0</v>
      </c>
      <c r="K199" s="11">
        <f t="shared" ref="K199:K262" si="63">ROUND(I199/4,2)</f>
        <v>177.94</v>
      </c>
      <c r="L199" s="11">
        <f t="shared" ref="L199:L262" si="64">ROUND(H199*2,2)</f>
        <v>0</v>
      </c>
      <c r="M199" s="11">
        <f t="shared" si="62"/>
        <v>240.94</v>
      </c>
      <c r="N199" s="11">
        <f t="shared" ref="N199:N262" si="65">H199+L199</f>
        <v>0</v>
      </c>
    </row>
    <row r="200" spans="1:14" s="12" customFormat="1" ht="45" customHeight="1" x14ac:dyDescent="0.25">
      <c r="A200" s="8">
        <v>16</v>
      </c>
      <c r="B200" s="8"/>
      <c r="C200" s="9" t="s">
        <v>83</v>
      </c>
      <c r="D200" s="10" t="s">
        <v>262</v>
      </c>
      <c r="E200" s="11"/>
      <c r="F200" s="11"/>
      <c r="G200" s="11">
        <v>0</v>
      </c>
      <c r="H200" s="11">
        <v>0</v>
      </c>
      <c r="I200" s="11">
        <v>0</v>
      </c>
      <c r="J200" s="11">
        <v>0</v>
      </c>
      <c r="K200" s="11">
        <f t="shared" si="63"/>
        <v>0</v>
      </c>
      <c r="L200" s="11">
        <f t="shared" si="64"/>
        <v>0</v>
      </c>
      <c r="M200" s="11">
        <f t="shared" si="62"/>
        <v>0</v>
      </c>
      <c r="N200" s="11">
        <f t="shared" si="65"/>
        <v>0</v>
      </c>
    </row>
    <row r="201" spans="1:14" s="12" customFormat="1" ht="45" customHeight="1" x14ac:dyDescent="0.25">
      <c r="A201" s="9"/>
      <c r="B201" s="9" t="s">
        <v>263</v>
      </c>
      <c r="C201" s="9" t="s">
        <v>83</v>
      </c>
      <c r="D201" s="13" t="s">
        <v>257</v>
      </c>
      <c r="E201" s="22">
        <f t="shared" ref="E201:N201" si="66">+E195+E196+E197+E198+E199+E200</f>
        <v>0</v>
      </c>
      <c r="F201" s="22">
        <f t="shared" si="66"/>
        <v>0</v>
      </c>
      <c r="G201" s="22">
        <f t="shared" si="66"/>
        <v>449</v>
      </c>
      <c r="H201" s="22">
        <f t="shared" si="66"/>
        <v>34</v>
      </c>
      <c r="I201" s="22">
        <f t="shared" si="66"/>
        <v>4497.49</v>
      </c>
      <c r="J201" s="22">
        <f t="shared" si="66"/>
        <v>162</v>
      </c>
      <c r="K201" s="22">
        <f t="shared" si="66"/>
        <v>1124.3800000000001</v>
      </c>
      <c r="L201" s="22">
        <f t="shared" si="66"/>
        <v>68</v>
      </c>
      <c r="M201" s="22">
        <f t="shared" si="66"/>
        <v>1573.38</v>
      </c>
      <c r="N201" s="22">
        <f t="shared" si="66"/>
        <v>102</v>
      </c>
    </row>
    <row r="202" spans="1:14" s="12" customFormat="1" ht="45" customHeight="1" x14ac:dyDescent="0.25">
      <c r="A202" s="9">
        <v>17</v>
      </c>
      <c r="B202" s="9" t="s">
        <v>264</v>
      </c>
      <c r="C202" s="9" t="s">
        <v>9</v>
      </c>
      <c r="D202" s="13" t="s">
        <v>265</v>
      </c>
      <c r="E202" s="11"/>
      <c r="F202" s="11"/>
      <c r="G202" s="11">
        <v>390</v>
      </c>
      <c r="H202" s="11">
        <v>550</v>
      </c>
      <c r="I202" s="11">
        <v>3892.21</v>
      </c>
      <c r="J202" s="11">
        <v>5629</v>
      </c>
      <c r="K202" s="11">
        <f t="shared" si="63"/>
        <v>973.05</v>
      </c>
      <c r="L202" s="11">
        <f t="shared" si="64"/>
        <v>1100</v>
      </c>
      <c r="M202" s="11">
        <f>G202+K202</f>
        <v>1363.05</v>
      </c>
      <c r="N202" s="11">
        <f t="shared" si="65"/>
        <v>1650</v>
      </c>
    </row>
    <row r="203" spans="1:14" s="36" customFormat="1" ht="45" customHeight="1" x14ac:dyDescent="0.25">
      <c r="A203" s="8">
        <v>18</v>
      </c>
      <c r="B203" s="35"/>
      <c r="C203" s="9" t="s">
        <v>38</v>
      </c>
      <c r="D203" s="15" t="s">
        <v>266</v>
      </c>
      <c r="E203" s="11"/>
      <c r="F203" s="11"/>
      <c r="G203" s="11">
        <v>75</v>
      </c>
      <c r="H203" s="11">
        <v>20</v>
      </c>
      <c r="I203" s="11">
        <v>806.65999999999985</v>
      </c>
      <c r="J203" s="11">
        <v>128</v>
      </c>
      <c r="K203" s="11">
        <f t="shared" si="63"/>
        <v>201.67</v>
      </c>
      <c r="L203" s="11">
        <f t="shared" si="64"/>
        <v>40</v>
      </c>
      <c r="M203" s="11">
        <f>G203+K203</f>
        <v>276.66999999999996</v>
      </c>
      <c r="N203" s="11">
        <f t="shared" si="65"/>
        <v>60</v>
      </c>
    </row>
    <row r="204" spans="1:14" s="12" customFormat="1" ht="45" customHeight="1" x14ac:dyDescent="0.25">
      <c r="A204" s="8">
        <v>19</v>
      </c>
      <c r="B204" s="8"/>
      <c r="C204" s="9" t="s">
        <v>38</v>
      </c>
      <c r="D204" s="10" t="s">
        <v>267</v>
      </c>
      <c r="E204" s="11"/>
      <c r="F204" s="11"/>
      <c r="G204" s="11">
        <v>90</v>
      </c>
      <c r="H204" s="11">
        <v>0</v>
      </c>
      <c r="I204" s="11">
        <v>881.46</v>
      </c>
      <c r="J204" s="11">
        <v>0</v>
      </c>
      <c r="K204" s="11">
        <f t="shared" si="63"/>
        <v>220.37</v>
      </c>
      <c r="L204" s="11">
        <f t="shared" si="64"/>
        <v>0</v>
      </c>
      <c r="M204" s="11">
        <f>G204+K204</f>
        <v>310.37</v>
      </c>
      <c r="N204" s="11">
        <f t="shared" si="65"/>
        <v>0</v>
      </c>
    </row>
    <row r="205" spans="1:14" s="12" customFormat="1" ht="45" customHeight="1" x14ac:dyDescent="0.25">
      <c r="A205" s="9"/>
      <c r="B205" s="9" t="s">
        <v>268</v>
      </c>
      <c r="C205" s="9" t="s">
        <v>38</v>
      </c>
      <c r="D205" s="13" t="s">
        <v>266</v>
      </c>
      <c r="E205" s="22">
        <f t="shared" ref="E205:N205" si="67">+E203+E204</f>
        <v>0</v>
      </c>
      <c r="F205" s="22">
        <f t="shared" si="67"/>
        <v>0</v>
      </c>
      <c r="G205" s="22">
        <f t="shared" si="67"/>
        <v>165</v>
      </c>
      <c r="H205" s="22">
        <f t="shared" si="67"/>
        <v>20</v>
      </c>
      <c r="I205" s="22">
        <f t="shared" si="67"/>
        <v>1688.12</v>
      </c>
      <c r="J205" s="22">
        <f t="shared" si="67"/>
        <v>128</v>
      </c>
      <c r="K205" s="22">
        <f t="shared" si="67"/>
        <v>422.03999999999996</v>
      </c>
      <c r="L205" s="22">
        <f t="shared" si="67"/>
        <v>40</v>
      </c>
      <c r="M205" s="22">
        <f t="shared" si="67"/>
        <v>587.04</v>
      </c>
      <c r="N205" s="22">
        <f t="shared" si="67"/>
        <v>60</v>
      </c>
    </row>
    <row r="206" spans="1:14" s="12" customFormat="1" ht="45" customHeight="1" x14ac:dyDescent="0.25">
      <c r="A206" s="8">
        <v>20</v>
      </c>
      <c r="B206" s="8"/>
      <c r="C206" s="9" t="s">
        <v>17</v>
      </c>
      <c r="D206" s="10" t="s">
        <v>269</v>
      </c>
      <c r="E206" s="11"/>
      <c r="F206" s="11"/>
      <c r="G206" s="11">
        <v>140</v>
      </c>
      <c r="H206" s="11">
        <v>5</v>
      </c>
      <c r="I206" s="11">
        <v>1495.1899999999998</v>
      </c>
      <c r="J206" s="11">
        <v>65.25</v>
      </c>
      <c r="K206" s="11">
        <f t="shared" si="63"/>
        <v>373.8</v>
      </c>
      <c r="L206" s="11">
        <f t="shared" si="64"/>
        <v>10</v>
      </c>
      <c r="M206" s="11">
        <f>G206+K206</f>
        <v>513.79999999999995</v>
      </c>
      <c r="N206" s="11">
        <f t="shared" si="65"/>
        <v>15</v>
      </c>
    </row>
    <row r="207" spans="1:14" s="12" customFormat="1" ht="45" customHeight="1" x14ac:dyDescent="0.25">
      <c r="A207" s="8">
        <v>21</v>
      </c>
      <c r="B207" s="8"/>
      <c r="C207" s="9" t="s">
        <v>17</v>
      </c>
      <c r="D207" s="10" t="s">
        <v>270</v>
      </c>
      <c r="E207" s="11"/>
      <c r="F207" s="11"/>
      <c r="G207" s="11">
        <v>200</v>
      </c>
      <c r="H207" s="11">
        <v>0</v>
      </c>
      <c r="I207" s="11">
        <v>2058.5</v>
      </c>
      <c r="J207" s="11">
        <v>0</v>
      </c>
      <c r="K207" s="11">
        <f t="shared" si="63"/>
        <v>514.63</v>
      </c>
      <c r="L207" s="11">
        <f t="shared" si="64"/>
        <v>0</v>
      </c>
      <c r="M207" s="11">
        <f>G207+K207</f>
        <v>714.63</v>
      </c>
      <c r="N207" s="11">
        <f t="shared" si="65"/>
        <v>0</v>
      </c>
    </row>
    <row r="208" spans="1:14" s="12" customFormat="1" ht="45" customHeight="1" x14ac:dyDescent="0.25">
      <c r="A208" s="8">
        <v>22</v>
      </c>
      <c r="B208" s="8"/>
      <c r="C208" s="9" t="s">
        <v>17</v>
      </c>
      <c r="D208" s="10" t="s">
        <v>271</v>
      </c>
      <c r="E208" s="11"/>
      <c r="F208" s="11"/>
      <c r="G208" s="11">
        <v>0</v>
      </c>
      <c r="H208" s="11">
        <v>0</v>
      </c>
      <c r="I208" s="11">
        <v>0</v>
      </c>
      <c r="J208" s="11">
        <v>0</v>
      </c>
      <c r="K208" s="11">
        <f t="shared" si="63"/>
        <v>0</v>
      </c>
      <c r="L208" s="11">
        <f t="shared" si="64"/>
        <v>0</v>
      </c>
      <c r="M208" s="11">
        <f>G208+K208</f>
        <v>0</v>
      </c>
      <c r="N208" s="11">
        <f t="shared" si="65"/>
        <v>0</v>
      </c>
    </row>
    <row r="209" spans="1:14" s="12" customFormat="1" ht="45" customHeight="1" x14ac:dyDescent="0.25">
      <c r="A209" s="9"/>
      <c r="B209" s="9" t="s">
        <v>272</v>
      </c>
      <c r="C209" s="9" t="s">
        <v>17</v>
      </c>
      <c r="D209" s="13" t="s">
        <v>269</v>
      </c>
      <c r="E209" s="22">
        <f t="shared" ref="E209:N209" si="68">+E206+E207+E208</f>
        <v>0</v>
      </c>
      <c r="F209" s="22">
        <f t="shared" si="68"/>
        <v>0</v>
      </c>
      <c r="G209" s="22">
        <f t="shared" si="68"/>
        <v>340</v>
      </c>
      <c r="H209" s="22">
        <f t="shared" si="68"/>
        <v>5</v>
      </c>
      <c r="I209" s="22">
        <f t="shared" si="68"/>
        <v>3553.6899999999996</v>
      </c>
      <c r="J209" s="22">
        <f t="shared" si="68"/>
        <v>65.25</v>
      </c>
      <c r="K209" s="22">
        <f t="shared" si="68"/>
        <v>888.43000000000006</v>
      </c>
      <c r="L209" s="22">
        <f t="shared" si="68"/>
        <v>10</v>
      </c>
      <c r="M209" s="22">
        <f t="shared" si="68"/>
        <v>1228.4299999999998</v>
      </c>
      <c r="N209" s="22">
        <f t="shared" si="68"/>
        <v>15</v>
      </c>
    </row>
    <row r="210" spans="1:14" s="12" customFormat="1" ht="45" customHeight="1" x14ac:dyDescent="0.25">
      <c r="A210" s="9">
        <v>23</v>
      </c>
      <c r="B210" s="9" t="s">
        <v>273</v>
      </c>
      <c r="C210" s="9" t="s">
        <v>173</v>
      </c>
      <c r="D210" s="13" t="s">
        <v>274</v>
      </c>
      <c r="E210" s="11"/>
      <c r="F210" s="11"/>
      <c r="G210" s="11">
        <v>30</v>
      </c>
      <c r="H210" s="11">
        <v>0</v>
      </c>
      <c r="I210" s="11">
        <v>391.03</v>
      </c>
      <c r="J210" s="11">
        <v>0</v>
      </c>
      <c r="K210" s="11">
        <f t="shared" si="63"/>
        <v>97.76</v>
      </c>
      <c r="L210" s="11">
        <f t="shared" si="64"/>
        <v>0</v>
      </c>
      <c r="M210" s="11">
        <f>G210+K210</f>
        <v>127.76</v>
      </c>
      <c r="N210" s="11">
        <f t="shared" si="65"/>
        <v>0</v>
      </c>
    </row>
    <row r="211" spans="1:14" s="12" customFormat="1" ht="45" customHeight="1" x14ac:dyDescent="0.25">
      <c r="A211" s="8">
        <v>24</v>
      </c>
      <c r="B211" s="8"/>
      <c r="C211" s="9" t="s">
        <v>83</v>
      </c>
      <c r="D211" s="10" t="s">
        <v>275</v>
      </c>
      <c r="E211" s="11"/>
      <c r="F211" s="11"/>
      <c r="G211" s="11">
        <v>95</v>
      </c>
      <c r="H211" s="11">
        <v>10</v>
      </c>
      <c r="I211" s="11">
        <v>1057.97</v>
      </c>
      <c r="J211" s="11">
        <v>150</v>
      </c>
      <c r="K211" s="11">
        <f t="shared" si="63"/>
        <v>264.49</v>
      </c>
      <c r="L211" s="11">
        <f t="shared" si="64"/>
        <v>20</v>
      </c>
      <c r="M211" s="11">
        <f>G211+K211</f>
        <v>359.49</v>
      </c>
      <c r="N211" s="11">
        <f t="shared" si="65"/>
        <v>30</v>
      </c>
    </row>
    <row r="212" spans="1:14" s="12" customFormat="1" ht="45" customHeight="1" x14ac:dyDescent="0.25">
      <c r="A212" s="8">
        <v>25</v>
      </c>
      <c r="B212" s="8"/>
      <c r="C212" s="9" t="s">
        <v>83</v>
      </c>
      <c r="D212" s="10" t="s">
        <v>276</v>
      </c>
      <c r="E212" s="11"/>
      <c r="F212" s="11"/>
      <c r="G212" s="11">
        <v>80</v>
      </c>
      <c r="H212" s="11">
        <v>0</v>
      </c>
      <c r="I212" s="11">
        <v>718.18999999999994</v>
      </c>
      <c r="J212" s="11">
        <v>0</v>
      </c>
      <c r="K212" s="11">
        <f t="shared" si="63"/>
        <v>179.55</v>
      </c>
      <c r="L212" s="11">
        <f t="shared" si="64"/>
        <v>0</v>
      </c>
      <c r="M212" s="11">
        <f>G212+K212</f>
        <v>259.55</v>
      </c>
      <c r="N212" s="11">
        <f t="shared" si="65"/>
        <v>0</v>
      </c>
    </row>
    <row r="213" spans="1:14" s="12" customFormat="1" ht="45" customHeight="1" x14ac:dyDescent="0.25">
      <c r="A213" s="9"/>
      <c r="B213" s="9" t="s">
        <v>277</v>
      </c>
      <c r="C213" s="9" t="s">
        <v>83</v>
      </c>
      <c r="D213" s="13" t="s">
        <v>275</v>
      </c>
      <c r="E213" s="22">
        <f t="shared" ref="E213:N213" si="69">+E211+E212</f>
        <v>0</v>
      </c>
      <c r="F213" s="22">
        <f t="shared" si="69"/>
        <v>0</v>
      </c>
      <c r="G213" s="22">
        <f t="shared" si="69"/>
        <v>175</v>
      </c>
      <c r="H213" s="22">
        <f t="shared" si="69"/>
        <v>10</v>
      </c>
      <c r="I213" s="22">
        <f t="shared" si="69"/>
        <v>1776.1599999999999</v>
      </c>
      <c r="J213" s="22">
        <f t="shared" si="69"/>
        <v>150</v>
      </c>
      <c r="K213" s="22">
        <f t="shared" si="69"/>
        <v>444.04</v>
      </c>
      <c r="L213" s="22">
        <f t="shared" si="69"/>
        <v>20</v>
      </c>
      <c r="M213" s="22">
        <f t="shared" si="69"/>
        <v>619.04</v>
      </c>
      <c r="N213" s="22">
        <f t="shared" si="69"/>
        <v>30</v>
      </c>
    </row>
    <row r="214" spans="1:14" s="12" customFormat="1" ht="45" customHeight="1" x14ac:dyDescent="0.25">
      <c r="A214" s="33">
        <v>26</v>
      </c>
      <c r="B214" s="33"/>
      <c r="C214" s="9" t="s">
        <v>38</v>
      </c>
      <c r="D214" s="15" t="s">
        <v>278</v>
      </c>
      <c r="E214" s="11"/>
      <c r="F214" s="11"/>
      <c r="G214" s="11">
        <v>140</v>
      </c>
      <c r="H214" s="11">
        <v>190</v>
      </c>
      <c r="I214" s="11">
        <v>1451.16</v>
      </c>
      <c r="J214" s="11">
        <v>793.8</v>
      </c>
      <c r="K214" s="11">
        <f t="shared" si="63"/>
        <v>362.79</v>
      </c>
      <c r="L214" s="11">
        <f t="shared" si="64"/>
        <v>380</v>
      </c>
      <c r="M214" s="11">
        <f>G214+K214</f>
        <v>502.79</v>
      </c>
      <c r="N214" s="11">
        <f t="shared" si="65"/>
        <v>570</v>
      </c>
    </row>
    <row r="215" spans="1:14" s="12" customFormat="1" ht="45" customHeight="1" x14ac:dyDescent="0.25">
      <c r="A215" s="8">
        <v>27</v>
      </c>
      <c r="B215" s="8"/>
      <c r="C215" s="9" t="s">
        <v>38</v>
      </c>
      <c r="D215" s="10" t="s">
        <v>279</v>
      </c>
      <c r="E215" s="11"/>
      <c r="F215" s="11"/>
      <c r="G215" s="11">
        <v>310</v>
      </c>
      <c r="H215" s="11">
        <v>0</v>
      </c>
      <c r="I215" s="11">
        <v>2658.0000000000005</v>
      </c>
      <c r="J215" s="11">
        <v>0</v>
      </c>
      <c r="K215" s="11">
        <f t="shared" si="63"/>
        <v>664.5</v>
      </c>
      <c r="L215" s="11">
        <f t="shared" si="64"/>
        <v>0</v>
      </c>
      <c r="M215" s="11">
        <f>G215+K215</f>
        <v>974.5</v>
      </c>
      <c r="N215" s="11">
        <f t="shared" si="65"/>
        <v>0</v>
      </c>
    </row>
    <row r="216" spans="1:14" s="12" customFormat="1" ht="45" customHeight="1" x14ac:dyDescent="0.25">
      <c r="A216" s="8">
        <v>28</v>
      </c>
      <c r="B216" s="8"/>
      <c r="C216" s="9" t="s">
        <v>38</v>
      </c>
      <c r="D216" s="10" t="s">
        <v>280</v>
      </c>
      <c r="E216" s="11"/>
      <c r="F216" s="11"/>
      <c r="G216" s="11">
        <v>0</v>
      </c>
      <c r="H216" s="11">
        <v>0</v>
      </c>
      <c r="I216" s="11">
        <v>0</v>
      </c>
      <c r="J216" s="11">
        <v>0</v>
      </c>
      <c r="K216" s="11">
        <f t="shared" si="63"/>
        <v>0</v>
      </c>
      <c r="L216" s="11">
        <f t="shared" si="64"/>
        <v>0</v>
      </c>
      <c r="M216" s="11">
        <f>G216+K216</f>
        <v>0</v>
      </c>
      <c r="N216" s="11">
        <f t="shared" si="65"/>
        <v>0</v>
      </c>
    </row>
    <row r="217" spans="1:14" s="12" customFormat="1" ht="45" customHeight="1" x14ac:dyDescent="0.25">
      <c r="A217" s="9"/>
      <c r="B217" s="9" t="s">
        <v>281</v>
      </c>
      <c r="C217" s="9" t="s">
        <v>38</v>
      </c>
      <c r="D217" s="13" t="s">
        <v>278</v>
      </c>
      <c r="E217" s="22">
        <f t="shared" ref="E217:N217" si="70">+E214+E215+E216</f>
        <v>0</v>
      </c>
      <c r="F217" s="22">
        <f t="shared" si="70"/>
        <v>0</v>
      </c>
      <c r="G217" s="22">
        <f t="shared" si="70"/>
        <v>450</v>
      </c>
      <c r="H217" s="22">
        <f t="shared" si="70"/>
        <v>190</v>
      </c>
      <c r="I217" s="22">
        <f t="shared" si="70"/>
        <v>4109.1600000000008</v>
      </c>
      <c r="J217" s="22">
        <f t="shared" si="70"/>
        <v>793.8</v>
      </c>
      <c r="K217" s="22">
        <f t="shared" si="70"/>
        <v>1027.29</v>
      </c>
      <c r="L217" s="22">
        <f t="shared" si="70"/>
        <v>380</v>
      </c>
      <c r="M217" s="22">
        <f t="shared" si="70"/>
        <v>1477.29</v>
      </c>
      <c r="N217" s="22">
        <f t="shared" si="70"/>
        <v>570</v>
      </c>
    </row>
    <row r="218" spans="1:14" s="12" customFormat="1" ht="45" customHeight="1" x14ac:dyDescent="0.25">
      <c r="A218" s="9">
        <v>29</v>
      </c>
      <c r="B218" s="9" t="s">
        <v>282</v>
      </c>
      <c r="C218" s="9" t="s">
        <v>9</v>
      </c>
      <c r="D218" s="13" t="s">
        <v>283</v>
      </c>
      <c r="E218" s="11"/>
      <c r="F218" s="11"/>
      <c r="G218" s="11">
        <v>99</v>
      </c>
      <c r="H218" s="11">
        <v>1.25</v>
      </c>
      <c r="I218" s="11">
        <v>1161.3800000000001</v>
      </c>
      <c r="J218" s="11">
        <v>8.8938700000000033</v>
      </c>
      <c r="K218" s="11">
        <f t="shared" si="63"/>
        <v>290.35000000000002</v>
      </c>
      <c r="L218" s="11">
        <f t="shared" si="64"/>
        <v>2.5</v>
      </c>
      <c r="M218" s="11">
        <f>G218+K218</f>
        <v>389.35</v>
      </c>
      <c r="N218" s="11">
        <f t="shared" si="65"/>
        <v>3.75</v>
      </c>
    </row>
    <row r="219" spans="1:14" s="12" customFormat="1" ht="45" customHeight="1" x14ac:dyDescent="0.25">
      <c r="A219" s="24"/>
      <c r="B219" s="24"/>
      <c r="C219" s="24"/>
      <c r="D219" s="31" t="s">
        <v>284</v>
      </c>
      <c r="E219" s="26">
        <f t="shared" ref="E219:N219" si="71">+E183+E187+E188+E191+E192+E193+E194+E201+E202+E205+E209+E210+E213+E217+E218</f>
        <v>0</v>
      </c>
      <c r="F219" s="26">
        <f t="shared" si="71"/>
        <v>0</v>
      </c>
      <c r="G219" s="26">
        <f t="shared" si="71"/>
        <v>4944</v>
      </c>
      <c r="H219" s="26">
        <f t="shared" si="71"/>
        <v>2135.25</v>
      </c>
      <c r="I219" s="26">
        <f t="shared" si="71"/>
        <v>51228.23</v>
      </c>
      <c r="J219" s="26">
        <f t="shared" si="71"/>
        <v>19517.71342</v>
      </c>
      <c r="K219" s="26">
        <f t="shared" si="71"/>
        <v>12807.1</v>
      </c>
      <c r="L219" s="26">
        <f t="shared" si="71"/>
        <v>4270.5</v>
      </c>
      <c r="M219" s="26">
        <f t="shared" si="71"/>
        <v>17751.099999999999</v>
      </c>
      <c r="N219" s="26">
        <f t="shared" si="71"/>
        <v>6405.75</v>
      </c>
    </row>
    <row r="220" spans="1:14" s="12" customFormat="1" ht="45" customHeight="1" x14ac:dyDescent="0.25">
      <c r="A220" s="8">
        <v>1</v>
      </c>
      <c r="B220" s="8"/>
      <c r="C220" s="9" t="s">
        <v>57</v>
      </c>
      <c r="D220" s="10" t="s">
        <v>285</v>
      </c>
      <c r="E220" s="11"/>
      <c r="F220" s="11"/>
      <c r="G220" s="11">
        <v>260</v>
      </c>
      <c r="H220" s="11">
        <v>270</v>
      </c>
      <c r="I220" s="11">
        <v>2879.9999999999995</v>
      </c>
      <c r="J220" s="11">
        <v>2978.9700000000003</v>
      </c>
      <c r="K220" s="11">
        <f t="shared" si="63"/>
        <v>720</v>
      </c>
      <c r="L220" s="11">
        <f t="shared" si="64"/>
        <v>540</v>
      </c>
      <c r="M220" s="11">
        <f>G220+K220</f>
        <v>980</v>
      </c>
      <c r="N220" s="11">
        <f t="shared" si="65"/>
        <v>810</v>
      </c>
    </row>
    <row r="221" spans="1:14" s="12" customFormat="1" ht="45" customHeight="1" x14ac:dyDescent="0.25">
      <c r="A221" s="8">
        <v>2</v>
      </c>
      <c r="B221" s="8"/>
      <c r="C221" s="9" t="s">
        <v>57</v>
      </c>
      <c r="D221" s="10" t="s">
        <v>286</v>
      </c>
      <c r="E221" s="11"/>
      <c r="F221" s="11"/>
      <c r="G221" s="11">
        <v>0</v>
      </c>
      <c r="H221" s="11">
        <v>0</v>
      </c>
      <c r="I221" s="11">
        <v>0</v>
      </c>
      <c r="J221" s="11">
        <v>0</v>
      </c>
      <c r="K221" s="11">
        <f t="shared" si="63"/>
        <v>0</v>
      </c>
      <c r="L221" s="11">
        <f t="shared" si="64"/>
        <v>0</v>
      </c>
      <c r="M221" s="11">
        <f>G221+K221</f>
        <v>0</v>
      </c>
      <c r="N221" s="11">
        <f t="shared" si="65"/>
        <v>0</v>
      </c>
    </row>
    <row r="222" spans="1:14" s="12" customFormat="1" ht="45" customHeight="1" x14ac:dyDescent="0.25">
      <c r="A222" s="9"/>
      <c r="B222" s="9" t="s">
        <v>287</v>
      </c>
      <c r="C222" s="9" t="s">
        <v>57</v>
      </c>
      <c r="D222" s="13" t="s">
        <v>285</v>
      </c>
      <c r="E222" s="22">
        <f t="shared" ref="E222:N222" si="72">+E220+E221</f>
        <v>0</v>
      </c>
      <c r="F222" s="22">
        <f t="shared" si="72"/>
        <v>0</v>
      </c>
      <c r="G222" s="22">
        <f t="shared" si="72"/>
        <v>260</v>
      </c>
      <c r="H222" s="22">
        <f t="shared" si="72"/>
        <v>270</v>
      </c>
      <c r="I222" s="22">
        <f t="shared" si="72"/>
        <v>2879.9999999999995</v>
      </c>
      <c r="J222" s="22">
        <f t="shared" si="72"/>
        <v>2978.9700000000003</v>
      </c>
      <c r="K222" s="22">
        <f t="shared" si="72"/>
        <v>720</v>
      </c>
      <c r="L222" s="22">
        <f t="shared" si="72"/>
        <v>540</v>
      </c>
      <c r="M222" s="22">
        <f t="shared" si="72"/>
        <v>980</v>
      </c>
      <c r="N222" s="22">
        <f t="shared" si="72"/>
        <v>810</v>
      </c>
    </row>
    <row r="223" spans="1:14" s="12" customFormat="1" ht="45" customHeight="1" x14ac:dyDescent="0.25">
      <c r="A223" s="9">
        <v>3</v>
      </c>
      <c r="B223" s="9" t="s">
        <v>288</v>
      </c>
      <c r="C223" s="9" t="s">
        <v>13</v>
      </c>
      <c r="D223" s="13" t="s">
        <v>289</v>
      </c>
      <c r="E223" s="11"/>
      <c r="F223" s="11"/>
      <c r="G223" s="11">
        <v>320</v>
      </c>
      <c r="H223" s="11">
        <v>1093</v>
      </c>
      <c r="I223" s="11">
        <v>3359.0800000000004</v>
      </c>
      <c r="J223" s="11">
        <v>9648.9500000000007</v>
      </c>
      <c r="K223" s="11">
        <f t="shared" si="63"/>
        <v>839.77</v>
      </c>
      <c r="L223" s="11">
        <f t="shared" si="64"/>
        <v>2186</v>
      </c>
      <c r="M223" s="11">
        <f t="shared" ref="M223:M229" si="73">G223+K223</f>
        <v>1159.77</v>
      </c>
      <c r="N223" s="11">
        <f t="shared" si="65"/>
        <v>3279</v>
      </c>
    </row>
    <row r="224" spans="1:14" s="12" customFormat="1" ht="45" customHeight="1" x14ac:dyDescent="0.25">
      <c r="A224" s="9">
        <v>4</v>
      </c>
      <c r="B224" s="9" t="s">
        <v>290</v>
      </c>
      <c r="C224" s="9" t="s">
        <v>17</v>
      </c>
      <c r="D224" s="13" t="s">
        <v>291</v>
      </c>
      <c r="E224" s="11"/>
      <c r="F224" s="11"/>
      <c r="G224" s="11">
        <v>332</v>
      </c>
      <c r="H224" s="11">
        <v>48</v>
      </c>
      <c r="I224" s="11">
        <v>3310.8900000000003</v>
      </c>
      <c r="J224" s="11">
        <v>325.56</v>
      </c>
      <c r="K224" s="11">
        <f t="shared" si="63"/>
        <v>827.72</v>
      </c>
      <c r="L224" s="11">
        <f t="shared" si="64"/>
        <v>96</v>
      </c>
      <c r="M224" s="11">
        <f t="shared" si="73"/>
        <v>1159.72</v>
      </c>
      <c r="N224" s="11">
        <f t="shared" si="65"/>
        <v>144</v>
      </c>
    </row>
    <row r="225" spans="1:14" s="12" customFormat="1" ht="45" customHeight="1" x14ac:dyDescent="0.25">
      <c r="A225" s="9">
        <v>5</v>
      </c>
      <c r="B225" s="9" t="s">
        <v>292</v>
      </c>
      <c r="C225" s="9" t="s">
        <v>9</v>
      </c>
      <c r="D225" s="13" t="s">
        <v>293</v>
      </c>
      <c r="E225" s="11"/>
      <c r="F225" s="11"/>
      <c r="G225" s="11">
        <v>350</v>
      </c>
      <c r="H225" s="11">
        <v>400</v>
      </c>
      <c r="I225" s="11">
        <v>3710</v>
      </c>
      <c r="J225" s="11">
        <v>4148</v>
      </c>
      <c r="K225" s="11">
        <f t="shared" si="63"/>
        <v>927.5</v>
      </c>
      <c r="L225" s="11">
        <f t="shared" si="64"/>
        <v>800</v>
      </c>
      <c r="M225" s="11">
        <f t="shared" si="73"/>
        <v>1277.5</v>
      </c>
      <c r="N225" s="11">
        <f t="shared" si="65"/>
        <v>1200</v>
      </c>
    </row>
    <row r="226" spans="1:14" s="12" customFormat="1" ht="45" customHeight="1" x14ac:dyDescent="0.25">
      <c r="A226" s="9">
        <v>6</v>
      </c>
      <c r="B226" s="9" t="s">
        <v>294</v>
      </c>
      <c r="C226" s="9" t="s">
        <v>128</v>
      </c>
      <c r="D226" s="13" t="s">
        <v>295</v>
      </c>
      <c r="E226" s="11"/>
      <c r="F226" s="11"/>
      <c r="G226" s="11">
        <v>350</v>
      </c>
      <c r="H226" s="11">
        <v>38</v>
      </c>
      <c r="I226" s="11">
        <v>3906.09</v>
      </c>
      <c r="J226" s="11">
        <v>403</v>
      </c>
      <c r="K226" s="11">
        <f t="shared" si="63"/>
        <v>976.52</v>
      </c>
      <c r="L226" s="11">
        <f t="shared" si="64"/>
        <v>76</v>
      </c>
      <c r="M226" s="11">
        <f t="shared" si="73"/>
        <v>1326.52</v>
      </c>
      <c r="N226" s="11">
        <f t="shared" si="65"/>
        <v>114</v>
      </c>
    </row>
    <row r="227" spans="1:14" s="12" customFormat="1" ht="45" customHeight="1" x14ac:dyDescent="0.25">
      <c r="A227" s="8">
        <v>7</v>
      </c>
      <c r="B227" s="8"/>
      <c r="C227" s="9" t="s">
        <v>128</v>
      </c>
      <c r="D227" s="10" t="s">
        <v>296</v>
      </c>
      <c r="E227" s="11"/>
      <c r="F227" s="11"/>
      <c r="G227" s="11">
        <v>750</v>
      </c>
      <c r="H227" s="11">
        <v>850</v>
      </c>
      <c r="I227" s="11">
        <v>7949.9999999999991</v>
      </c>
      <c r="J227" s="11">
        <v>9450</v>
      </c>
      <c r="K227" s="11">
        <f t="shared" si="63"/>
        <v>1987.5</v>
      </c>
      <c r="L227" s="11">
        <f t="shared" si="64"/>
        <v>1700</v>
      </c>
      <c r="M227" s="11">
        <f t="shared" si="73"/>
        <v>2737.5</v>
      </c>
      <c r="N227" s="11">
        <f t="shared" si="65"/>
        <v>2550</v>
      </c>
    </row>
    <row r="228" spans="1:14" s="12" customFormat="1" ht="45" customHeight="1" x14ac:dyDescent="0.25">
      <c r="A228" s="8">
        <v>8</v>
      </c>
      <c r="B228" s="8"/>
      <c r="C228" s="9" t="s">
        <v>128</v>
      </c>
      <c r="D228" s="10" t="s">
        <v>297</v>
      </c>
      <c r="E228" s="11"/>
      <c r="F228" s="11"/>
      <c r="G228" s="11">
        <v>0</v>
      </c>
      <c r="H228" s="11">
        <v>0</v>
      </c>
      <c r="I228" s="11">
        <v>0</v>
      </c>
      <c r="J228" s="11">
        <v>0</v>
      </c>
      <c r="K228" s="11">
        <f t="shared" si="63"/>
        <v>0</v>
      </c>
      <c r="L228" s="11">
        <f t="shared" si="64"/>
        <v>0</v>
      </c>
      <c r="M228" s="11">
        <f t="shared" si="73"/>
        <v>0</v>
      </c>
      <c r="N228" s="11">
        <f t="shared" si="65"/>
        <v>0</v>
      </c>
    </row>
    <row r="229" spans="1:14" s="12" customFormat="1" ht="45" customHeight="1" x14ac:dyDescent="0.25">
      <c r="A229" s="8"/>
      <c r="B229" s="8"/>
      <c r="C229" s="9"/>
      <c r="D229" s="37" t="s">
        <v>298</v>
      </c>
      <c r="E229" s="11"/>
      <c r="F229" s="11"/>
      <c r="G229" s="11">
        <v>0</v>
      </c>
      <c r="H229" s="11">
        <v>0</v>
      </c>
      <c r="I229" s="11">
        <v>0</v>
      </c>
      <c r="J229" s="11">
        <v>0</v>
      </c>
      <c r="K229" s="11">
        <f t="shared" si="63"/>
        <v>0</v>
      </c>
      <c r="L229" s="11">
        <f t="shared" si="64"/>
        <v>0</v>
      </c>
      <c r="M229" s="11">
        <f t="shared" si="73"/>
        <v>0</v>
      </c>
      <c r="N229" s="11">
        <f t="shared" si="65"/>
        <v>0</v>
      </c>
    </row>
    <row r="230" spans="1:14" s="12" customFormat="1" ht="45" customHeight="1" x14ac:dyDescent="0.25">
      <c r="A230" s="9"/>
      <c r="B230" s="9" t="s">
        <v>299</v>
      </c>
      <c r="C230" s="9" t="s">
        <v>128</v>
      </c>
      <c r="D230" s="13" t="s">
        <v>296</v>
      </c>
      <c r="E230" s="22">
        <f t="shared" ref="E230:N230" si="74">+E227+E228+E229</f>
        <v>0</v>
      </c>
      <c r="F230" s="22">
        <f t="shared" si="74"/>
        <v>0</v>
      </c>
      <c r="G230" s="22">
        <f t="shared" si="74"/>
        <v>750</v>
      </c>
      <c r="H230" s="22">
        <f t="shared" si="74"/>
        <v>850</v>
      </c>
      <c r="I230" s="22">
        <f t="shared" si="74"/>
        <v>7949.9999999999991</v>
      </c>
      <c r="J230" s="22">
        <f t="shared" si="74"/>
        <v>9450</v>
      </c>
      <c r="K230" s="22">
        <f t="shared" si="74"/>
        <v>1987.5</v>
      </c>
      <c r="L230" s="22">
        <f t="shared" si="74"/>
        <v>1700</v>
      </c>
      <c r="M230" s="22">
        <f t="shared" si="74"/>
        <v>2737.5</v>
      </c>
      <c r="N230" s="22">
        <f t="shared" si="74"/>
        <v>2550</v>
      </c>
    </row>
    <row r="231" spans="1:14" s="12" customFormat="1" ht="45" customHeight="1" x14ac:dyDescent="0.25">
      <c r="A231" s="8">
        <v>9</v>
      </c>
      <c r="B231" s="8"/>
      <c r="C231" s="9" t="s">
        <v>38</v>
      </c>
      <c r="D231" s="10" t="s">
        <v>300</v>
      </c>
      <c r="E231" s="11"/>
      <c r="F231" s="11"/>
      <c r="G231" s="11">
        <v>172</v>
      </c>
      <c r="H231" s="11">
        <v>16</v>
      </c>
      <c r="I231" s="11">
        <v>1852.59</v>
      </c>
      <c r="J231" s="11">
        <v>256</v>
      </c>
      <c r="K231" s="11">
        <f t="shared" si="63"/>
        <v>463.15</v>
      </c>
      <c r="L231" s="11">
        <f t="shared" si="64"/>
        <v>32</v>
      </c>
      <c r="M231" s="11">
        <f>G231+K231</f>
        <v>635.15</v>
      </c>
      <c r="N231" s="11">
        <f t="shared" si="65"/>
        <v>48</v>
      </c>
    </row>
    <row r="232" spans="1:14" s="12" customFormat="1" ht="45" customHeight="1" x14ac:dyDescent="0.25">
      <c r="A232" s="8">
        <v>10</v>
      </c>
      <c r="B232" s="8"/>
      <c r="C232" s="9" t="s">
        <v>38</v>
      </c>
      <c r="D232" s="10" t="s">
        <v>301</v>
      </c>
      <c r="E232" s="11"/>
      <c r="F232" s="11"/>
      <c r="G232" s="11">
        <v>0</v>
      </c>
      <c r="H232" s="11">
        <v>0</v>
      </c>
      <c r="I232" s="11">
        <v>0</v>
      </c>
      <c r="J232" s="11">
        <v>0</v>
      </c>
      <c r="K232" s="11">
        <f t="shared" si="63"/>
        <v>0</v>
      </c>
      <c r="L232" s="11">
        <f t="shared" si="64"/>
        <v>0</v>
      </c>
      <c r="M232" s="11">
        <f>G232+K232</f>
        <v>0</v>
      </c>
      <c r="N232" s="11">
        <f t="shared" si="65"/>
        <v>0</v>
      </c>
    </row>
    <row r="233" spans="1:14" s="12" customFormat="1" ht="45" customHeight="1" x14ac:dyDescent="0.25">
      <c r="A233" s="8"/>
      <c r="B233" s="8"/>
      <c r="C233" s="9"/>
      <c r="D233" s="37" t="s">
        <v>302</v>
      </c>
      <c r="E233" s="11"/>
      <c r="F233" s="11"/>
      <c r="G233" s="11">
        <v>0</v>
      </c>
      <c r="H233" s="11">
        <v>0</v>
      </c>
      <c r="I233" s="11">
        <v>0</v>
      </c>
      <c r="J233" s="11">
        <v>0</v>
      </c>
      <c r="K233" s="11">
        <f t="shared" si="63"/>
        <v>0</v>
      </c>
      <c r="L233" s="11">
        <f t="shared" si="64"/>
        <v>0</v>
      </c>
      <c r="M233" s="11">
        <f>G233+K233</f>
        <v>0</v>
      </c>
      <c r="N233" s="11">
        <f t="shared" si="65"/>
        <v>0</v>
      </c>
    </row>
    <row r="234" spans="1:14" s="12" customFormat="1" ht="45" customHeight="1" x14ac:dyDescent="0.25">
      <c r="A234" s="9"/>
      <c r="B234" s="9" t="s">
        <v>303</v>
      </c>
      <c r="C234" s="9" t="s">
        <v>38</v>
      </c>
      <c r="D234" s="13" t="s">
        <v>300</v>
      </c>
      <c r="E234" s="22">
        <f t="shared" ref="E234:N234" si="75">+E231+E232+E233</f>
        <v>0</v>
      </c>
      <c r="F234" s="22">
        <f t="shared" si="75"/>
        <v>0</v>
      </c>
      <c r="G234" s="22">
        <f t="shared" si="75"/>
        <v>172</v>
      </c>
      <c r="H234" s="22">
        <f t="shared" si="75"/>
        <v>16</v>
      </c>
      <c r="I234" s="22">
        <f t="shared" si="75"/>
        <v>1852.59</v>
      </c>
      <c r="J234" s="22">
        <f t="shared" si="75"/>
        <v>256</v>
      </c>
      <c r="K234" s="22">
        <f t="shared" si="75"/>
        <v>463.15</v>
      </c>
      <c r="L234" s="22">
        <f t="shared" si="75"/>
        <v>32</v>
      </c>
      <c r="M234" s="22">
        <f t="shared" si="75"/>
        <v>635.15</v>
      </c>
      <c r="N234" s="22">
        <f t="shared" si="75"/>
        <v>48</v>
      </c>
    </row>
    <row r="235" spans="1:14" s="12" customFormat="1" ht="45" customHeight="1" x14ac:dyDescent="0.25">
      <c r="A235" s="9">
        <v>11</v>
      </c>
      <c r="B235" s="9" t="s">
        <v>304</v>
      </c>
      <c r="C235" s="9" t="s">
        <v>234</v>
      </c>
      <c r="D235" s="13" t="s">
        <v>305</v>
      </c>
      <c r="E235" s="11"/>
      <c r="F235" s="11"/>
      <c r="G235" s="11">
        <v>90</v>
      </c>
      <c r="H235" s="11">
        <v>2</v>
      </c>
      <c r="I235" s="11">
        <v>864.2600000000001</v>
      </c>
      <c r="J235" s="11">
        <v>123.2</v>
      </c>
      <c r="K235" s="11">
        <f t="shared" si="63"/>
        <v>216.07</v>
      </c>
      <c r="L235" s="11">
        <f t="shared" si="64"/>
        <v>4</v>
      </c>
      <c r="M235" s="11">
        <f>G235+K235</f>
        <v>306.07</v>
      </c>
      <c r="N235" s="11">
        <f t="shared" si="65"/>
        <v>6</v>
      </c>
    </row>
    <row r="236" spans="1:14" s="12" customFormat="1" ht="45" customHeight="1" x14ac:dyDescent="0.25">
      <c r="A236" s="24"/>
      <c r="B236" s="24"/>
      <c r="C236" s="24"/>
      <c r="D236" s="31" t="s">
        <v>306</v>
      </c>
      <c r="E236" s="26">
        <f t="shared" ref="E236:N236" si="76">+E222+E223+E224+E225+E226+E230+E234+E235</f>
        <v>0</v>
      </c>
      <c r="F236" s="26">
        <f t="shared" si="76"/>
        <v>0</v>
      </c>
      <c r="G236" s="26">
        <f t="shared" si="76"/>
        <v>2624</v>
      </c>
      <c r="H236" s="26">
        <f t="shared" si="76"/>
        <v>2717</v>
      </c>
      <c r="I236" s="26">
        <f t="shared" si="76"/>
        <v>27832.91</v>
      </c>
      <c r="J236" s="26">
        <f t="shared" si="76"/>
        <v>27333.680000000004</v>
      </c>
      <c r="K236" s="26">
        <f t="shared" si="76"/>
        <v>6958.23</v>
      </c>
      <c r="L236" s="26">
        <f t="shared" si="76"/>
        <v>5434</v>
      </c>
      <c r="M236" s="26">
        <f t="shared" si="76"/>
        <v>9582.23</v>
      </c>
      <c r="N236" s="26">
        <f t="shared" si="76"/>
        <v>8151</v>
      </c>
    </row>
    <row r="237" spans="1:14" s="12" customFormat="1" ht="45" customHeight="1" x14ac:dyDescent="0.25">
      <c r="A237" s="8">
        <v>1</v>
      </c>
      <c r="B237" s="8"/>
      <c r="C237" s="9" t="s">
        <v>83</v>
      </c>
      <c r="D237" s="10" t="s">
        <v>307</v>
      </c>
      <c r="E237" s="11"/>
      <c r="F237" s="11"/>
      <c r="G237" s="11">
        <v>320</v>
      </c>
      <c r="H237" s="11">
        <v>400</v>
      </c>
      <c r="I237" s="11">
        <v>3267.92</v>
      </c>
      <c r="J237" s="11">
        <v>3327</v>
      </c>
      <c r="K237" s="11">
        <f t="shared" si="63"/>
        <v>816.98</v>
      </c>
      <c r="L237" s="11">
        <f t="shared" si="64"/>
        <v>800</v>
      </c>
      <c r="M237" s="11">
        <f t="shared" ref="M237:M243" si="77">G237+K237</f>
        <v>1136.98</v>
      </c>
      <c r="N237" s="11">
        <f t="shared" si="65"/>
        <v>1200</v>
      </c>
    </row>
    <row r="238" spans="1:14" s="12" customFormat="1" ht="45" customHeight="1" x14ac:dyDescent="0.25">
      <c r="A238" s="8">
        <v>2</v>
      </c>
      <c r="B238" s="8"/>
      <c r="C238" s="9" t="s">
        <v>83</v>
      </c>
      <c r="D238" s="10" t="s">
        <v>308</v>
      </c>
      <c r="E238" s="11"/>
      <c r="F238" s="11"/>
      <c r="G238" s="11">
        <v>130</v>
      </c>
      <c r="H238" s="11">
        <v>0</v>
      </c>
      <c r="I238" s="11">
        <v>1374.28</v>
      </c>
      <c r="J238" s="11">
        <v>0</v>
      </c>
      <c r="K238" s="11">
        <f t="shared" si="63"/>
        <v>343.57</v>
      </c>
      <c r="L238" s="11">
        <f t="shared" si="64"/>
        <v>0</v>
      </c>
      <c r="M238" s="11">
        <f t="shared" si="77"/>
        <v>473.57</v>
      </c>
      <c r="N238" s="11">
        <f t="shared" si="65"/>
        <v>0</v>
      </c>
    </row>
    <row r="239" spans="1:14" s="12" customFormat="1" ht="45" customHeight="1" x14ac:dyDescent="0.25">
      <c r="A239" s="8">
        <v>3</v>
      </c>
      <c r="B239" s="8"/>
      <c r="C239" s="9" t="s">
        <v>83</v>
      </c>
      <c r="D239" s="10" t="s">
        <v>309</v>
      </c>
      <c r="E239" s="11"/>
      <c r="F239" s="11"/>
      <c r="G239" s="11">
        <v>40</v>
      </c>
      <c r="H239" s="11">
        <v>0</v>
      </c>
      <c r="I239" s="11">
        <v>411.2</v>
      </c>
      <c r="J239" s="11">
        <v>0</v>
      </c>
      <c r="K239" s="11">
        <f t="shared" si="63"/>
        <v>102.8</v>
      </c>
      <c r="L239" s="11">
        <f t="shared" si="64"/>
        <v>0</v>
      </c>
      <c r="M239" s="11">
        <f t="shared" si="77"/>
        <v>142.80000000000001</v>
      </c>
      <c r="N239" s="11">
        <f t="shared" si="65"/>
        <v>0</v>
      </c>
    </row>
    <row r="240" spans="1:14" s="12" customFormat="1" ht="45" customHeight="1" x14ac:dyDescent="0.25">
      <c r="A240" s="8">
        <v>4</v>
      </c>
      <c r="B240" s="8"/>
      <c r="C240" s="9" t="s">
        <v>83</v>
      </c>
      <c r="D240" s="10" t="s">
        <v>310</v>
      </c>
      <c r="E240" s="11"/>
      <c r="F240" s="11"/>
      <c r="G240" s="11">
        <v>115</v>
      </c>
      <c r="H240" s="11">
        <v>0</v>
      </c>
      <c r="I240" s="11">
        <v>1177.1000000000001</v>
      </c>
      <c r="J240" s="11">
        <v>0</v>
      </c>
      <c r="K240" s="11">
        <f t="shared" si="63"/>
        <v>294.27999999999997</v>
      </c>
      <c r="L240" s="11">
        <f t="shared" si="64"/>
        <v>0</v>
      </c>
      <c r="M240" s="11">
        <f t="shared" si="77"/>
        <v>409.28</v>
      </c>
      <c r="N240" s="11">
        <f t="shared" si="65"/>
        <v>0</v>
      </c>
    </row>
    <row r="241" spans="1:14" s="12" customFormat="1" ht="45" customHeight="1" x14ac:dyDescent="0.25">
      <c r="A241" s="8">
        <v>5</v>
      </c>
      <c r="B241" s="8"/>
      <c r="C241" s="9" t="s">
        <v>83</v>
      </c>
      <c r="D241" s="10" t="s">
        <v>311</v>
      </c>
      <c r="E241" s="11"/>
      <c r="F241" s="11"/>
      <c r="G241" s="11">
        <v>40</v>
      </c>
      <c r="H241" s="11">
        <v>0</v>
      </c>
      <c r="I241" s="11">
        <v>368</v>
      </c>
      <c r="J241" s="11">
        <v>0</v>
      </c>
      <c r="K241" s="11">
        <f t="shared" si="63"/>
        <v>92</v>
      </c>
      <c r="L241" s="11">
        <f t="shared" si="64"/>
        <v>0</v>
      </c>
      <c r="M241" s="11">
        <f t="shared" si="77"/>
        <v>132</v>
      </c>
      <c r="N241" s="11">
        <f t="shared" si="65"/>
        <v>0</v>
      </c>
    </row>
    <row r="242" spans="1:14" s="12" customFormat="1" ht="45" customHeight="1" x14ac:dyDescent="0.25">
      <c r="A242" s="8">
        <v>6</v>
      </c>
      <c r="B242" s="8"/>
      <c r="C242" s="9" t="s">
        <v>83</v>
      </c>
      <c r="D242" s="10" t="s">
        <v>312</v>
      </c>
      <c r="E242" s="11"/>
      <c r="F242" s="11"/>
      <c r="G242" s="11">
        <v>0</v>
      </c>
      <c r="H242" s="11">
        <v>0</v>
      </c>
      <c r="I242" s="11">
        <v>0</v>
      </c>
      <c r="J242" s="11">
        <v>0</v>
      </c>
      <c r="K242" s="11">
        <f t="shared" si="63"/>
        <v>0</v>
      </c>
      <c r="L242" s="11">
        <f t="shared" si="64"/>
        <v>0</v>
      </c>
      <c r="M242" s="11">
        <f t="shared" si="77"/>
        <v>0</v>
      </c>
      <c r="N242" s="11">
        <f t="shared" si="65"/>
        <v>0</v>
      </c>
    </row>
    <row r="243" spans="1:14" s="12" customFormat="1" ht="45" customHeight="1" x14ac:dyDescent="0.25">
      <c r="A243" s="8">
        <v>7</v>
      </c>
      <c r="B243" s="8"/>
      <c r="C243" s="9" t="s">
        <v>83</v>
      </c>
      <c r="D243" s="10" t="s">
        <v>313</v>
      </c>
      <c r="E243" s="11"/>
      <c r="F243" s="11"/>
      <c r="G243" s="11">
        <v>0</v>
      </c>
      <c r="H243" s="11">
        <v>0</v>
      </c>
      <c r="I243" s="11">
        <v>0</v>
      </c>
      <c r="J243" s="11">
        <v>0</v>
      </c>
      <c r="K243" s="11">
        <f t="shared" si="63"/>
        <v>0</v>
      </c>
      <c r="L243" s="11">
        <f t="shared" si="64"/>
        <v>0</v>
      </c>
      <c r="M243" s="11">
        <f t="shared" si="77"/>
        <v>0</v>
      </c>
      <c r="N243" s="11">
        <f t="shared" si="65"/>
        <v>0</v>
      </c>
    </row>
    <row r="244" spans="1:14" s="12" customFormat="1" ht="45" customHeight="1" x14ac:dyDescent="0.25">
      <c r="A244" s="9"/>
      <c r="B244" s="38" t="s">
        <v>314</v>
      </c>
      <c r="C244" s="9" t="s">
        <v>83</v>
      </c>
      <c r="D244" s="13" t="s">
        <v>307</v>
      </c>
      <c r="E244" s="39">
        <f t="shared" ref="E244:N244" si="78">SUM(E237:E243)</f>
        <v>0</v>
      </c>
      <c r="F244" s="39">
        <f t="shared" si="78"/>
        <v>0</v>
      </c>
      <c r="G244" s="39">
        <f t="shared" si="78"/>
        <v>645</v>
      </c>
      <c r="H244" s="39">
        <f t="shared" si="78"/>
        <v>400</v>
      </c>
      <c r="I244" s="39">
        <f t="shared" si="78"/>
        <v>6598.5</v>
      </c>
      <c r="J244" s="39">
        <f t="shared" si="78"/>
        <v>3327</v>
      </c>
      <c r="K244" s="39">
        <f t="shared" si="78"/>
        <v>1649.6299999999999</v>
      </c>
      <c r="L244" s="39">
        <f t="shared" si="78"/>
        <v>800</v>
      </c>
      <c r="M244" s="39">
        <f t="shared" si="78"/>
        <v>2294.63</v>
      </c>
      <c r="N244" s="39">
        <f t="shared" si="78"/>
        <v>1200</v>
      </c>
    </row>
    <row r="245" spans="1:14" s="12" customFormat="1" ht="45" customHeight="1" x14ac:dyDescent="0.25">
      <c r="A245" s="8">
        <v>8</v>
      </c>
      <c r="B245" s="8"/>
      <c r="C245" s="9" t="s">
        <v>91</v>
      </c>
      <c r="D245" s="10" t="s">
        <v>315</v>
      </c>
      <c r="E245" s="11"/>
      <c r="F245" s="11"/>
      <c r="G245" s="11">
        <v>132</v>
      </c>
      <c r="H245" s="11">
        <v>7</v>
      </c>
      <c r="I245" s="11">
        <v>1606.25</v>
      </c>
      <c r="J245" s="11">
        <v>26.356180000000002</v>
      </c>
      <c r="K245" s="11">
        <f t="shared" si="63"/>
        <v>401.56</v>
      </c>
      <c r="L245" s="11">
        <f t="shared" si="64"/>
        <v>14</v>
      </c>
      <c r="M245" s="11">
        <f>G245+K245</f>
        <v>533.55999999999995</v>
      </c>
      <c r="N245" s="11">
        <f t="shared" si="65"/>
        <v>21</v>
      </c>
    </row>
    <row r="246" spans="1:14" s="12" customFormat="1" ht="45" customHeight="1" x14ac:dyDescent="0.25">
      <c r="A246" s="8">
        <v>9</v>
      </c>
      <c r="B246" s="8"/>
      <c r="C246" s="9" t="s">
        <v>91</v>
      </c>
      <c r="D246" s="10" t="s">
        <v>316</v>
      </c>
      <c r="E246" s="11"/>
      <c r="F246" s="11"/>
      <c r="G246" s="11">
        <v>31</v>
      </c>
      <c r="H246" s="11">
        <v>0</v>
      </c>
      <c r="I246" s="11">
        <v>396</v>
      </c>
      <c r="J246" s="11">
        <v>0</v>
      </c>
      <c r="K246" s="11">
        <f t="shared" si="63"/>
        <v>99</v>
      </c>
      <c r="L246" s="11">
        <f t="shared" si="64"/>
        <v>0</v>
      </c>
      <c r="M246" s="11">
        <f>G246+K246</f>
        <v>130</v>
      </c>
      <c r="N246" s="11">
        <f t="shared" si="65"/>
        <v>0</v>
      </c>
    </row>
    <row r="247" spans="1:14" s="12" customFormat="1" ht="45" customHeight="1" x14ac:dyDescent="0.25">
      <c r="A247" s="8">
        <v>10</v>
      </c>
      <c r="B247" s="8"/>
      <c r="C247" s="9" t="s">
        <v>91</v>
      </c>
      <c r="D247" s="10" t="s">
        <v>317</v>
      </c>
      <c r="E247" s="11"/>
      <c r="F247" s="11"/>
      <c r="G247" s="11">
        <v>235</v>
      </c>
      <c r="H247" s="11">
        <v>0</v>
      </c>
      <c r="I247" s="11">
        <v>2179.61</v>
      </c>
      <c r="J247" s="11">
        <v>0</v>
      </c>
      <c r="K247" s="11">
        <f t="shared" si="63"/>
        <v>544.9</v>
      </c>
      <c r="L247" s="11">
        <f t="shared" si="64"/>
        <v>0</v>
      </c>
      <c r="M247" s="11">
        <f>G247+K247</f>
        <v>779.9</v>
      </c>
      <c r="N247" s="11">
        <f t="shared" si="65"/>
        <v>0</v>
      </c>
    </row>
    <row r="248" spans="1:14" s="12" customFormat="1" ht="45" customHeight="1" x14ac:dyDescent="0.25">
      <c r="A248" s="8">
        <v>11</v>
      </c>
      <c r="B248" s="8"/>
      <c r="C248" s="9" t="s">
        <v>91</v>
      </c>
      <c r="D248" s="10" t="s">
        <v>318</v>
      </c>
      <c r="E248" s="11"/>
      <c r="F248" s="11"/>
      <c r="G248" s="11">
        <v>0</v>
      </c>
      <c r="H248" s="11">
        <v>0</v>
      </c>
      <c r="I248" s="11">
        <v>0</v>
      </c>
      <c r="J248" s="11">
        <v>0</v>
      </c>
      <c r="K248" s="11">
        <f t="shared" si="63"/>
        <v>0</v>
      </c>
      <c r="L248" s="11">
        <f t="shared" si="64"/>
        <v>0</v>
      </c>
      <c r="M248" s="11">
        <f>G248+K248</f>
        <v>0</v>
      </c>
      <c r="N248" s="11">
        <f t="shared" si="65"/>
        <v>0</v>
      </c>
    </row>
    <row r="249" spans="1:14" s="12" customFormat="1" ht="45" customHeight="1" x14ac:dyDescent="0.25">
      <c r="A249" s="9">
        <f>SGW11</f>
        <v>0</v>
      </c>
      <c r="B249" s="38" t="s">
        <v>319</v>
      </c>
      <c r="C249" s="9" t="s">
        <v>91</v>
      </c>
      <c r="D249" s="13" t="s">
        <v>315</v>
      </c>
      <c r="E249" s="39">
        <f>SUM(E245:E248)</f>
        <v>0</v>
      </c>
      <c r="F249" s="39">
        <f t="shared" ref="F249:N249" si="79">SUM(F245:F248)</f>
        <v>0</v>
      </c>
      <c r="G249" s="39">
        <f t="shared" si="79"/>
        <v>398</v>
      </c>
      <c r="H249" s="39">
        <f t="shared" si="79"/>
        <v>7</v>
      </c>
      <c r="I249" s="39">
        <f t="shared" si="79"/>
        <v>4181.8600000000006</v>
      </c>
      <c r="J249" s="39">
        <f t="shared" si="79"/>
        <v>26.356180000000002</v>
      </c>
      <c r="K249" s="39">
        <f t="shared" si="79"/>
        <v>1045.46</v>
      </c>
      <c r="L249" s="39">
        <f t="shared" si="79"/>
        <v>14</v>
      </c>
      <c r="M249" s="39">
        <f t="shared" si="79"/>
        <v>1443.46</v>
      </c>
      <c r="N249" s="39">
        <f t="shared" si="79"/>
        <v>21</v>
      </c>
    </row>
    <row r="250" spans="1:14" s="12" customFormat="1" ht="45" customHeight="1" x14ac:dyDescent="0.25">
      <c r="A250" s="8">
        <v>13</v>
      </c>
      <c r="B250" s="8"/>
      <c r="C250" s="9" t="s">
        <v>9</v>
      </c>
      <c r="D250" s="10" t="s">
        <v>320</v>
      </c>
      <c r="E250" s="11"/>
      <c r="F250" s="11"/>
      <c r="G250" s="11">
        <v>190</v>
      </c>
      <c r="H250" s="11">
        <v>30</v>
      </c>
      <c r="I250" s="11">
        <v>2040.2700000000002</v>
      </c>
      <c r="J250" s="11">
        <v>667.9</v>
      </c>
      <c r="K250" s="11">
        <f t="shared" si="63"/>
        <v>510.07</v>
      </c>
      <c r="L250" s="11">
        <f t="shared" si="64"/>
        <v>60</v>
      </c>
      <c r="M250" s="11">
        <f>G250+K250</f>
        <v>700.06999999999994</v>
      </c>
      <c r="N250" s="11">
        <f t="shared" si="65"/>
        <v>90</v>
      </c>
    </row>
    <row r="251" spans="1:14" s="12" customFormat="1" ht="45" customHeight="1" x14ac:dyDescent="0.25">
      <c r="A251" s="8">
        <v>14</v>
      </c>
      <c r="B251" s="8"/>
      <c r="C251" s="9" t="s">
        <v>9</v>
      </c>
      <c r="D251" s="10" t="s">
        <v>321</v>
      </c>
      <c r="E251" s="11"/>
      <c r="F251" s="11"/>
      <c r="G251" s="11">
        <v>0</v>
      </c>
      <c r="H251" s="11">
        <v>0</v>
      </c>
      <c r="I251" s="11">
        <v>0</v>
      </c>
      <c r="J251" s="11">
        <v>0</v>
      </c>
      <c r="K251" s="11">
        <f t="shared" si="63"/>
        <v>0</v>
      </c>
      <c r="L251" s="11">
        <f t="shared" si="64"/>
        <v>0</v>
      </c>
      <c r="M251" s="11">
        <f>G251+K251</f>
        <v>0</v>
      </c>
      <c r="N251" s="11">
        <f t="shared" si="65"/>
        <v>0</v>
      </c>
    </row>
    <row r="252" spans="1:14" s="12" customFormat="1" ht="45" customHeight="1" x14ac:dyDescent="0.25">
      <c r="A252" s="9"/>
      <c r="B252" s="38" t="s">
        <v>322</v>
      </c>
      <c r="C252" s="9" t="s">
        <v>9</v>
      </c>
      <c r="D252" s="13" t="s">
        <v>320</v>
      </c>
      <c r="E252" s="39">
        <f t="shared" ref="E252:N252" si="80">SUM(E250:E251)</f>
        <v>0</v>
      </c>
      <c r="F252" s="39">
        <f t="shared" si="80"/>
        <v>0</v>
      </c>
      <c r="G252" s="39">
        <f t="shared" si="80"/>
        <v>190</v>
      </c>
      <c r="H252" s="39">
        <f t="shared" si="80"/>
        <v>30</v>
      </c>
      <c r="I252" s="39">
        <f t="shared" si="80"/>
        <v>2040.2700000000002</v>
      </c>
      <c r="J252" s="39">
        <f t="shared" si="80"/>
        <v>667.9</v>
      </c>
      <c r="K252" s="39">
        <f t="shared" si="80"/>
        <v>510.07</v>
      </c>
      <c r="L252" s="39">
        <f t="shared" si="80"/>
        <v>60</v>
      </c>
      <c r="M252" s="39">
        <f t="shared" si="80"/>
        <v>700.06999999999994</v>
      </c>
      <c r="N252" s="39">
        <f t="shared" si="80"/>
        <v>90</v>
      </c>
    </row>
    <row r="253" spans="1:14" s="12" customFormat="1" ht="45" customHeight="1" x14ac:dyDescent="0.25">
      <c r="A253" s="8">
        <v>15</v>
      </c>
      <c r="B253" s="8"/>
      <c r="C253" s="9" t="s">
        <v>35</v>
      </c>
      <c r="D253" s="10" t="s">
        <v>323</v>
      </c>
      <c r="E253" s="11"/>
      <c r="F253" s="11"/>
      <c r="G253" s="11">
        <v>130</v>
      </c>
      <c r="H253" s="11">
        <v>55</v>
      </c>
      <c r="I253" s="11">
        <v>1414.04</v>
      </c>
      <c r="J253" s="11">
        <v>200.51</v>
      </c>
      <c r="K253" s="11">
        <f t="shared" si="63"/>
        <v>353.51</v>
      </c>
      <c r="L253" s="11">
        <f t="shared" si="64"/>
        <v>110</v>
      </c>
      <c r="M253" s="11">
        <f>G253+K253</f>
        <v>483.51</v>
      </c>
      <c r="N253" s="11">
        <f t="shared" si="65"/>
        <v>165</v>
      </c>
    </row>
    <row r="254" spans="1:14" s="12" customFormat="1" ht="45" customHeight="1" x14ac:dyDescent="0.25">
      <c r="A254" s="8">
        <v>16</v>
      </c>
      <c r="B254" s="8"/>
      <c r="C254" s="9" t="s">
        <v>35</v>
      </c>
      <c r="D254" s="10" t="s">
        <v>324</v>
      </c>
      <c r="E254" s="11"/>
      <c r="F254" s="11"/>
      <c r="G254" s="11">
        <v>0</v>
      </c>
      <c r="H254" s="11">
        <v>0</v>
      </c>
      <c r="I254" s="11">
        <v>0</v>
      </c>
      <c r="J254" s="11">
        <v>0</v>
      </c>
      <c r="K254" s="11">
        <f t="shared" si="63"/>
        <v>0</v>
      </c>
      <c r="L254" s="11">
        <f t="shared" si="64"/>
        <v>0</v>
      </c>
      <c r="M254" s="11">
        <f>G254+K254</f>
        <v>0</v>
      </c>
      <c r="N254" s="11">
        <f t="shared" si="65"/>
        <v>0</v>
      </c>
    </row>
    <row r="255" spans="1:14" s="12" customFormat="1" ht="45" customHeight="1" x14ac:dyDescent="0.25">
      <c r="A255" s="8">
        <v>17</v>
      </c>
      <c r="B255" s="8"/>
      <c r="C255" s="9" t="s">
        <v>35</v>
      </c>
      <c r="D255" s="10" t="s">
        <v>325</v>
      </c>
      <c r="E255" s="11"/>
      <c r="F255" s="11"/>
      <c r="G255" s="11">
        <v>0</v>
      </c>
      <c r="H255" s="11">
        <v>0</v>
      </c>
      <c r="I255" s="11">
        <v>0</v>
      </c>
      <c r="J255" s="11">
        <v>0</v>
      </c>
      <c r="K255" s="11">
        <f t="shared" si="63"/>
        <v>0</v>
      </c>
      <c r="L255" s="11">
        <f t="shared" si="64"/>
        <v>0</v>
      </c>
      <c r="M255" s="11">
        <f>G255+K255</f>
        <v>0</v>
      </c>
      <c r="N255" s="11">
        <f t="shared" si="65"/>
        <v>0</v>
      </c>
    </row>
    <row r="256" spans="1:14" s="12" customFormat="1" ht="45" customHeight="1" x14ac:dyDescent="0.25">
      <c r="A256" s="9"/>
      <c r="B256" s="9" t="s">
        <v>326</v>
      </c>
      <c r="C256" s="9" t="s">
        <v>35</v>
      </c>
      <c r="D256" s="13" t="s">
        <v>323</v>
      </c>
      <c r="E256" s="22">
        <f t="shared" ref="E256:N256" si="81">SUM(E253:E255)</f>
        <v>0</v>
      </c>
      <c r="F256" s="22">
        <f t="shared" si="81"/>
        <v>0</v>
      </c>
      <c r="G256" s="22">
        <f t="shared" si="81"/>
        <v>130</v>
      </c>
      <c r="H256" s="22">
        <f t="shared" si="81"/>
        <v>55</v>
      </c>
      <c r="I256" s="22">
        <f t="shared" si="81"/>
        <v>1414.04</v>
      </c>
      <c r="J256" s="22">
        <f t="shared" si="81"/>
        <v>200.51</v>
      </c>
      <c r="K256" s="22">
        <f t="shared" si="81"/>
        <v>353.51</v>
      </c>
      <c r="L256" s="22">
        <f t="shared" si="81"/>
        <v>110</v>
      </c>
      <c r="M256" s="22">
        <f t="shared" si="81"/>
        <v>483.51</v>
      </c>
      <c r="N256" s="22">
        <f t="shared" si="81"/>
        <v>165</v>
      </c>
    </row>
    <row r="257" spans="1:14" s="12" customFormat="1" ht="45" customHeight="1" x14ac:dyDescent="0.25">
      <c r="A257" s="9">
        <v>18</v>
      </c>
      <c r="B257" s="9" t="s">
        <v>327</v>
      </c>
      <c r="C257" s="9" t="s">
        <v>13</v>
      </c>
      <c r="D257" s="13" t="s">
        <v>328</v>
      </c>
      <c r="E257" s="11"/>
      <c r="F257" s="11"/>
      <c r="G257" s="11">
        <v>165</v>
      </c>
      <c r="H257" s="11">
        <v>20</v>
      </c>
      <c r="I257" s="11">
        <v>1748.64</v>
      </c>
      <c r="J257" s="11">
        <v>312.09999999999997</v>
      </c>
      <c r="K257" s="11">
        <f t="shared" si="63"/>
        <v>437.16</v>
      </c>
      <c r="L257" s="11">
        <f t="shared" si="64"/>
        <v>40</v>
      </c>
      <c r="M257" s="11">
        <f>G257+K257</f>
        <v>602.16000000000008</v>
      </c>
      <c r="N257" s="11">
        <f t="shared" si="65"/>
        <v>60</v>
      </c>
    </row>
    <row r="258" spans="1:14" s="12" customFormat="1" ht="45" customHeight="1" x14ac:dyDescent="0.25">
      <c r="A258" s="24"/>
      <c r="B258" s="24"/>
      <c r="C258" s="24"/>
      <c r="D258" s="31" t="s">
        <v>329</v>
      </c>
      <c r="E258" s="26">
        <f>+E257+E256+E252+E249+E244</f>
        <v>0</v>
      </c>
      <c r="F258" s="26">
        <f t="shared" ref="F258:N258" si="82">+F257+F256+F252+F249+F244</f>
        <v>0</v>
      </c>
      <c r="G258" s="26">
        <f t="shared" si="82"/>
        <v>1528</v>
      </c>
      <c r="H258" s="26">
        <f t="shared" si="82"/>
        <v>512</v>
      </c>
      <c r="I258" s="26">
        <f t="shared" si="82"/>
        <v>15983.310000000001</v>
      </c>
      <c r="J258" s="26">
        <f t="shared" si="82"/>
        <v>4533.86618</v>
      </c>
      <c r="K258" s="26">
        <f t="shared" si="82"/>
        <v>3995.83</v>
      </c>
      <c r="L258" s="26">
        <f t="shared" si="82"/>
        <v>1024</v>
      </c>
      <c r="M258" s="26">
        <f t="shared" si="82"/>
        <v>5523.83</v>
      </c>
      <c r="N258" s="26">
        <f t="shared" si="82"/>
        <v>1536</v>
      </c>
    </row>
    <row r="259" spans="1:14" s="12" customFormat="1" ht="45" customHeight="1" x14ac:dyDescent="0.25">
      <c r="A259" s="8">
        <v>1</v>
      </c>
      <c r="B259" s="9" t="s">
        <v>330</v>
      </c>
      <c r="C259" s="9" t="s">
        <v>25</v>
      </c>
      <c r="D259" s="15" t="s">
        <v>331</v>
      </c>
      <c r="E259" s="11"/>
      <c r="F259" s="11"/>
      <c r="G259" s="11">
        <v>280</v>
      </c>
      <c r="H259" s="11">
        <v>80</v>
      </c>
      <c r="I259" s="11">
        <v>3113.6200000000003</v>
      </c>
      <c r="J259" s="11">
        <v>952.91000000000008</v>
      </c>
      <c r="K259" s="11">
        <f t="shared" si="63"/>
        <v>778.41</v>
      </c>
      <c r="L259" s="11">
        <f t="shared" si="64"/>
        <v>160</v>
      </c>
      <c r="M259" s="11">
        <f>G259+K259</f>
        <v>1058.4099999999999</v>
      </c>
      <c r="N259" s="11">
        <f t="shared" si="65"/>
        <v>240</v>
      </c>
    </row>
    <row r="260" spans="1:14" s="12" customFormat="1" ht="45" customHeight="1" x14ac:dyDescent="0.25">
      <c r="A260" s="8">
        <v>2</v>
      </c>
      <c r="B260" s="9" t="s">
        <v>332</v>
      </c>
      <c r="C260" s="9" t="s">
        <v>25</v>
      </c>
      <c r="D260" s="10" t="s">
        <v>333</v>
      </c>
      <c r="E260" s="11"/>
      <c r="F260" s="11"/>
      <c r="G260" s="11">
        <v>100</v>
      </c>
      <c r="H260" s="11">
        <v>4</v>
      </c>
      <c r="I260" s="11">
        <v>1119.8499999999999</v>
      </c>
      <c r="J260" s="11">
        <v>11.49</v>
      </c>
      <c r="K260" s="11">
        <f t="shared" si="63"/>
        <v>279.95999999999998</v>
      </c>
      <c r="L260" s="11">
        <f t="shared" si="64"/>
        <v>8</v>
      </c>
      <c r="M260" s="11">
        <f>G260+K260</f>
        <v>379.96</v>
      </c>
      <c r="N260" s="11">
        <f t="shared" si="65"/>
        <v>12</v>
      </c>
    </row>
    <row r="261" spans="1:14" s="12" customFormat="1" ht="45" customHeight="1" x14ac:dyDescent="0.25">
      <c r="A261" s="8">
        <v>3</v>
      </c>
      <c r="B261" s="9" t="s">
        <v>334</v>
      </c>
      <c r="C261" s="9" t="s">
        <v>79</v>
      </c>
      <c r="D261" s="10" t="s">
        <v>335</v>
      </c>
      <c r="E261" s="11"/>
      <c r="F261" s="11"/>
      <c r="G261" s="11">
        <v>260</v>
      </c>
      <c r="H261" s="11">
        <v>540</v>
      </c>
      <c r="I261" s="11">
        <v>2646.72</v>
      </c>
      <c r="J261" s="11">
        <v>5790</v>
      </c>
      <c r="K261" s="11">
        <f t="shared" si="63"/>
        <v>661.68</v>
      </c>
      <c r="L261" s="11">
        <f t="shared" si="64"/>
        <v>1080</v>
      </c>
      <c r="M261" s="11">
        <f>G261+K261</f>
        <v>921.68</v>
      </c>
      <c r="N261" s="11">
        <f t="shared" si="65"/>
        <v>1620</v>
      </c>
    </row>
    <row r="262" spans="1:14" s="12" customFormat="1" ht="45" customHeight="1" x14ac:dyDescent="0.25">
      <c r="A262" s="8">
        <v>4</v>
      </c>
      <c r="B262" s="8"/>
      <c r="C262" s="9" t="s">
        <v>17</v>
      </c>
      <c r="D262" s="10" t="s">
        <v>336</v>
      </c>
      <c r="E262" s="11"/>
      <c r="F262" s="11"/>
      <c r="G262" s="11">
        <v>80</v>
      </c>
      <c r="H262" s="11">
        <v>1</v>
      </c>
      <c r="I262" s="11">
        <v>906.05000000000007</v>
      </c>
      <c r="J262" s="11">
        <v>1</v>
      </c>
      <c r="K262" s="11">
        <f t="shared" si="63"/>
        <v>226.51</v>
      </c>
      <c r="L262" s="11">
        <f t="shared" si="64"/>
        <v>2</v>
      </c>
      <c r="M262" s="11">
        <f>G262+K262</f>
        <v>306.51</v>
      </c>
      <c r="N262" s="11">
        <f t="shared" si="65"/>
        <v>3</v>
      </c>
    </row>
    <row r="263" spans="1:14" s="12" customFormat="1" ht="45" customHeight="1" x14ac:dyDescent="0.25">
      <c r="A263" s="8">
        <v>5</v>
      </c>
      <c r="B263" s="8"/>
      <c r="C263" s="9" t="s">
        <v>17</v>
      </c>
      <c r="D263" s="10" t="s">
        <v>337</v>
      </c>
      <c r="E263" s="11"/>
      <c r="F263" s="11"/>
      <c r="G263" s="11">
        <v>119</v>
      </c>
      <c r="H263" s="11">
        <v>0</v>
      </c>
      <c r="I263" s="11">
        <v>1240.21</v>
      </c>
      <c r="J263" s="11">
        <v>0</v>
      </c>
      <c r="K263" s="11">
        <f t="shared" ref="K263:K282" si="83">ROUND(I263/4,2)</f>
        <v>310.05</v>
      </c>
      <c r="L263" s="11">
        <f t="shared" ref="L263:L282" si="84">ROUND(H263*2,2)</f>
        <v>0</v>
      </c>
      <c r="M263" s="11">
        <f>G263+K263</f>
        <v>429.05</v>
      </c>
      <c r="N263" s="11">
        <f t="shared" ref="N263:N282" si="85">H263+L263</f>
        <v>0</v>
      </c>
    </row>
    <row r="264" spans="1:14" s="12" customFormat="1" ht="45" customHeight="1" x14ac:dyDescent="0.25">
      <c r="A264" s="9"/>
      <c r="B264" s="9" t="s">
        <v>338</v>
      </c>
      <c r="C264" s="9" t="s">
        <v>17</v>
      </c>
      <c r="D264" s="13" t="s">
        <v>336</v>
      </c>
      <c r="E264" s="22">
        <f t="shared" ref="E264:N264" si="86">+E262+E263</f>
        <v>0</v>
      </c>
      <c r="F264" s="22">
        <f t="shared" si="86"/>
        <v>0</v>
      </c>
      <c r="G264" s="22">
        <f t="shared" si="86"/>
        <v>199</v>
      </c>
      <c r="H264" s="22">
        <f t="shared" si="86"/>
        <v>1</v>
      </c>
      <c r="I264" s="22">
        <f t="shared" si="86"/>
        <v>2146.2600000000002</v>
      </c>
      <c r="J264" s="22">
        <f t="shared" si="86"/>
        <v>1</v>
      </c>
      <c r="K264" s="22">
        <f t="shared" si="86"/>
        <v>536.55999999999995</v>
      </c>
      <c r="L264" s="22">
        <f t="shared" si="86"/>
        <v>2</v>
      </c>
      <c r="M264" s="22">
        <f t="shared" si="86"/>
        <v>735.56</v>
      </c>
      <c r="N264" s="22">
        <f t="shared" si="86"/>
        <v>3</v>
      </c>
    </row>
    <row r="265" spans="1:14" s="12" customFormat="1" ht="45" customHeight="1" x14ac:dyDescent="0.25">
      <c r="A265" s="8">
        <v>6</v>
      </c>
      <c r="B265" s="8" t="s">
        <v>339</v>
      </c>
      <c r="C265" s="9" t="s">
        <v>25</v>
      </c>
      <c r="D265" s="10" t="s">
        <v>340</v>
      </c>
      <c r="E265" s="11"/>
      <c r="F265" s="11"/>
      <c r="G265" s="11">
        <v>0</v>
      </c>
      <c r="H265" s="11">
        <v>0</v>
      </c>
      <c r="I265" s="11">
        <v>0</v>
      </c>
      <c r="J265" s="11">
        <v>0</v>
      </c>
      <c r="K265" s="11">
        <f t="shared" si="83"/>
        <v>0</v>
      </c>
      <c r="L265" s="11">
        <f t="shared" si="84"/>
        <v>0</v>
      </c>
      <c r="M265" s="11">
        <f>G265+K265</f>
        <v>0</v>
      </c>
      <c r="N265" s="11">
        <f t="shared" si="85"/>
        <v>0</v>
      </c>
    </row>
    <row r="266" spans="1:14" s="12" customFormat="1" ht="45" customHeight="1" x14ac:dyDescent="0.25">
      <c r="A266" s="24"/>
      <c r="B266" s="24"/>
      <c r="C266" s="24"/>
      <c r="D266" s="31" t="s">
        <v>341</v>
      </c>
      <c r="E266" s="26">
        <f t="shared" ref="E266:N266" si="87">+E265+E264+E261+E259+E260</f>
        <v>0</v>
      </c>
      <c r="F266" s="26">
        <f t="shared" si="87"/>
        <v>0</v>
      </c>
      <c r="G266" s="26">
        <f t="shared" si="87"/>
        <v>839</v>
      </c>
      <c r="H266" s="26">
        <f t="shared" si="87"/>
        <v>625</v>
      </c>
      <c r="I266" s="26">
        <f t="shared" si="87"/>
        <v>9026.4500000000007</v>
      </c>
      <c r="J266" s="26">
        <f t="shared" si="87"/>
        <v>6755.4</v>
      </c>
      <c r="K266" s="26">
        <f t="shared" si="87"/>
        <v>2256.6099999999997</v>
      </c>
      <c r="L266" s="26">
        <f t="shared" si="87"/>
        <v>1250</v>
      </c>
      <c r="M266" s="26">
        <f t="shared" si="87"/>
        <v>3095.6099999999997</v>
      </c>
      <c r="N266" s="26">
        <f t="shared" si="87"/>
        <v>1875</v>
      </c>
    </row>
    <row r="267" spans="1:14" s="12" customFormat="1" ht="45" customHeight="1" x14ac:dyDescent="0.25">
      <c r="A267" s="8">
        <v>1</v>
      </c>
      <c r="B267" s="8"/>
      <c r="C267" s="8"/>
      <c r="D267" s="10" t="s">
        <v>342</v>
      </c>
      <c r="E267" s="11"/>
      <c r="F267" s="11"/>
      <c r="G267" s="11">
        <v>900</v>
      </c>
      <c r="H267" s="11">
        <v>650</v>
      </c>
      <c r="I267" s="11">
        <v>10568.55</v>
      </c>
      <c r="J267" s="11">
        <v>10300</v>
      </c>
      <c r="K267" s="11">
        <f t="shared" si="83"/>
        <v>2642.14</v>
      </c>
      <c r="L267" s="11">
        <f t="shared" si="84"/>
        <v>1300</v>
      </c>
      <c r="M267" s="11">
        <f>G267+K267</f>
        <v>3542.14</v>
      </c>
      <c r="N267" s="11">
        <f t="shared" si="85"/>
        <v>1950</v>
      </c>
    </row>
    <row r="268" spans="1:14" s="12" customFormat="1" ht="45" customHeight="1" x14ac:dyDescent="0.25">
      <c r="A268" s="9"/>
      <c r="B268" s="9" t="s">
        <v>343</v>
      </c>
      <c r="C268" s="9" t="s">
        <v>25</v>
      </c>
      <c r="D268" s="13" t="s">
        <v>342</v>
      </c>
      <c r="E268" s="40">
        <f t="shared" ref="E268:N268" si="88">SUM(E267:E267)</f>
        <v>0</v>
      </c>
      <c r="F268" s="40">
        <f t="shared" si="88"/>
        <v>0</v>
      </c>
      <c r="G268" s="40">
        <f t="shared" si="88"/>
        <v>900</v>
      </c>
      <c r="H268" s="40">
        <f t="shared" si="88"/>
        <v>650</v>
      </c>
      <c r="I268" s="40">
        <f t="shared" si="88"/>
        <v>10568.55</v>
      </c>
      <c r="J268" s="40">
        <f t="shared" si="88"/>
        <v>10300</v>
      </c>
      <c r="K268" s="40">
        <f t="shared" si="88"/>
        <v>2642.14</v>
      </c>
      <c r="L268" s="40">
        <f t="shared" si="88"/>
        <v>1300</v>
      </c>
      <c r="M268" s="40">
        <f t="shared" si="88"/>
        <v>3542.14</v>
      </c>
      <c r="N268" s="40">
        <f t="shared" si="88"/>
        <v>1950</v>
      </c>
    </row>
    <row r="269" spans="1:14" s="12" customFormat="1" ht="45" customHeight="1" x14ac:dyDescent="0.25">
      <c r="A269" s="8">
        <v>1</v>
      </c>
      <c r="B269" s="33" t="s">
        <v>344</v>
      </c>
      <c r="C269" s="24" t="s">
        <v>25</v>
      </c>
      <c r="D269" s="15" t="s">
        <v>345</v>
      </c>
      <c r="E269" s="11"/>
      <c r="F269" s="11"/>
      <c r="G269" s="11"/>
      <c r="H269" s="11"/>
      <c r="I269" s="11">
        <v>0</v>
      </c>
      <c r="J269" s="11">
        <v>0</v>
      </c>
      <c r="K269" s="11">
        <f t="shared" si="83"/>
        <v>0</v>
      </c>
      <c r="L269" s="11">
        <f t="shared" si="84"/>
        <v>0</v>
      </c>
      <c r="M269" s="11">
        <f>G269+K269</f>
        <v>0</v>
      </c>
      <c r="N269" s="11">
        <f t="shared" si="85"/>
        <v>0</v>
      </c>
    </row>
    <row r="270" spans="1:14" s="12" customFormat="1" ht="45" customHeight="1" x14ac:dyDescent="0.25">
      <c r="A270" s="24"/>
      <c r="B270" s="24" t="s">
        <v>344</v>
      </c>
      <c r="C270" s="24" t="s">
        <v>25</v>
      </c>
      <c r="D270" s="25" t="s">
        <v>346</v>
      </c>
      <c r="E270" s="26">
        <f t="shared" ref="E270:N270" si="89">+E269</f>
        <v>0</v>
      </c>
      <c r="F270" s="26">
        <f t="shared" si="89"/>
        <v>0</v>
      </c>
      <c r="G270" s="26">
        <f t="shared" si="89"/>
        <v>0</v>
      </c>
      <c r="H270" s="26">
        <f t="shared" si="89"/>
        <v>0</v>
      </c>
      <c r="I270" s="26">
        <f t="shared" si="89"/>
        <v>0</v>
      </c>
      <c r="J270" s="26">
        <f t="shared" si="89"/>
        <v>0</v>
      </c>
      <c r="K270" s="26">
        <f t="shared" si="89"/>
        <v>0</v>
      </c>
      <c r="L270" s="26">
        <f t="shared" si="89"/>
        <v>0</v>
      </c>
      <c r="M270" s="26">
        <f t="shared" si="89"/>
        <v>0</v>
      </c>
      <c r="N270" s="26">
        <f t="shared" si="89"/>
        <v>0</v>
      </c>
    </row>
    <row r="271" spans="1:14" s="12" customFormat="1" ht="45" customHeight="1" x14ac:dyDescent="0.25">
      <c r="A271" s="9">
        <v>1</v>
      </c>
      <c r="B271" s="9" t="s">
        <v>347</v>
      </c>
      <c r="C271" s="9" t="s">
        <v>25</v>
      </c>
      <c r="D271" s="13" t="s">
        <v>348</v>
      </c>
      <c r="E271" s="11"/>
      <c r="F271" s="11"/>
      <c r="G271" s="11">
        <v>35</v>
      </c>
      <c r="H271" s="11">
        <v>0</v>
      </c>
      <c r="I271" s="11">
        <v>336.09</v>
      </c>
      <c r="J271" s="11">
        <v>35.700000000000003</v>
      </c>
      <c r="K271" s="11">
        <f t="shared" si="83"/>
        <v>84.02</v>
      </c>
      <c r="L271" s="11">
        <f t="shared" si="84"/>
        <v>0</v>
      </c>
      <c r="M271" s="11">
        <f t="shared" ref="M271:M282" si="90">G271+K271</f>
        <v>119.02</v>
      </c>
      <c r="N271" s="11">
        <f t="shared" si="85"/>
        <v>0</v>
      </c>
    </row>
    <row r="272" spans="1:14" s="12" customFormat="1" ht="45" customHeight="1" x14ac:dyDescent="0.25">
      <c r="A272" s="9">
        <v>2</v>
      </c>
      <c r="B272" s="9" t="s">
        <v>349</v>
      </c>
      <c r="C272" s="9" t="s">
        <v>91</v>
      </c>
      <c r="D272" s="13" t="s">
        <v>350</v>
      </c>
      <c r="E272" s="11"/>
      <c r="F272" s="11"/>
      <c r="G272" s="11">
        <v>1100</v>
      </c>
      <c r="H272" s="11">
        <v>0</v>
      </c>
      <c r="I272" s="11">
        <v>11650.910000000002</v>
      </c>
      <c r="J272" s="11">
        <v>0</v>
      </c>
      <c r="K272" s="11">
        <f t="shared" si="83"/>
        <v>2912.73</v>
      </c>
      <c r="L272" s="11">
        <f t="shared" si="84"/>
        <v>0</v>
      </c>
      <c r="M272" s="11">
        <f t="shared" si="90"/>
        <v>4012.73</v>
      </c>
      <c r="N272" s="11">
        <f t="shared" si="85"/>
        <v>0</v>
      </c>
    </row>
    <row r="273" spans="1:14" s="12" customFormat="1" ht="45" customHeight="1" x14ac:dyDescent="0.25">
      <c r="A273" s="9">
        <v>3</v>
      </c>
      <c r="B273" s="9" t="s">
        <v>351</v>
      </c>
      <c r="C273" s="9" t="s">
        <v>75</v>
      </c>
      <c r="D273" s="13" t="s">
        <v>352</v>
      </c>
      <c r="E273" s="11"/>
      <c r="F273" s="11"/>
      <c r="G273" s="11">
        <v>850</v>
      </c>
      <c r="H273" s="11">
        <v>0</v>
      </c>
      <c r="I273" s="11">
        <v>7986.9500000000007</v>
      </c>
      <c r="J273" s="11">
        <v>0</v>
      </c>
      <c r="K273" s="11">
        <f t="shared" si="83"/>
        <v>1996.74</v>
      </c>
      <c r="L273" s="11">
        <f t="shared" si="84"/>
        <v>0</v>
      </c>
      <c r="M273" s="11">
        <f t="shared" si="90"/>
        <v>2846.74</v>
      </c>
      <c r="N273" s="11">
        <f t="shared" si="85"/>
        <v>0</v>
      </c>
    </row>
    <row r="274" spans="1:14" s="36" customFormat="1" ht="45" customHeight="1" x14ac:dyDescent="0.25">
      <c r="A274" s="9">
        <v>4</v>
      </c>
      <c r="B274" s="9" t="s">
        <v>353</v>
      </c>
      <c r="C274" s="9" t="s">
        <v>38</v>
      </c>
      <c r="D274" s="13" t="s">
        <v>354</v>
      </c>
      <c r="E274" s="11"/>
      <c r="F274" s="11"/>
      <c r="G274" s="11">
        <v>1200</v>
      </c>
      <c r="H274" s="11">
        <v>0</v>
      </c>
      <c r="I274" s="11">
        <v>12640.430000000002</v>
      </c>
      <c r="J274" s="11">
        <v>107.23</v>
      </c>
      <c r="K274" s="11">
        <f t="shared" si="83"/>
        <v>3160.11</v>
      </c>
      <c r="L274" s="11">
        <f t="shared" si="84"/>
        <v>0</v>
      </c>
      <c r="M274" s="11">
        <f t="shared" si="90"/>
        <v>4360.1100000000006</v>
      </c>
      <c r="N274" s="11">
        <f t="shared" si="85"/>
        <v>0</v>
      </c>
    </row>
    <row r="275" spans="1:14" s="36" customFormat="1" ht="45" customHeight="1" x14ac:dyDescent="0.25">
      <c r="A275" s="9">
        <v>5</v>
      </c>
      <c r="B275" s="9" t="s">
        <v>355</v>
      </c>
      <c r="C275" s="9" t="s">
        <v>173</v>
      </c>
      <c r="D275" s="13" t="s">
        <v>356</v>
      </c>
      <c r="E275" s="11"/>
      <c r="F275" s="11"/>
      <c r="G275" s="11">
        <v>850</v>
      </c>
      <c r="H275" s="11">
        <v>0</v>
      </c>
      <c r="I275" s="11">
        <v>9350.1099999999988</v>
      </c>
      <c r="J275" s="11">
        <v>0</v>
      </c>
      <c r="K275" s="11">
        <f t="shared" si="83"/>
        <v>2337.5300000000002</v>
      </c>
      <c r="L275" s="11">
        <f t="shared" si="84"/>
        <v>0</v>
      </c>
      <c r="M275" s="11">
        <f t="shared" si="90"/>
        <v>3187.53</v>
      </c>
      <c r="N275" s="11">
        <f t="shared" si="85"/>
        <v>0</v>
      </c>
    </row>
    <row r="276" spans="1:14" s="36" customFormat="1" ht="45" customHeight="1" x14ac:dyDescent="0.25">
      <c r="A276" s="9">
        <v>6</v>
      </c>
      <c r="B276" s="9" t="s">
        <v>357</v>
      </c>
      <c r="C276" s="9" t="s">
        <v>13</v>
      </c>
      <c r="D276" s="13" t="s">
        <v>358</v>
      </c>
      <c r="E276" s="11"/>
      <c r="F276" s="11"/>
      <c r="G276" s="11">
        <v>750</v>
      </c>
      <c r="H276" s="11">
        <v>0</v>
      </c>
      <c r="I276" s="11">
        <v>8189.99</v>
      </c>
      <c r="J276" s="11">
        <v>90.13</v>
      </c>
      <c r="K276" s="11">
        <f t="shared" si="83"/>
        <v>2047.5</v>
      </c>
      <c r="L276" s="11">
        <f t="shared" si="84"/>
        <v>0</v>
      </c>
      <c r="M276" s="11">
        <f t="shared" si="90"/>
        <v>2797.5</v>
      </c>
      <c r="N276" s="11">
        <f t="shared" si="85"/>
        <v>0</v>
      </c>
    </row>
    <row r="277" spans="1:14" s="12" customFormat="1" ht="45" customHeight="1" x14ac:dyDescent="0.25">
      <c r="A277" s="9">
        <v>7</v>
      </c>
      <c r="B277" s="9" t="s">
        <v>359</v>
      </c>
      <c r="C277" s="9" t="s">
        <v>221</v>
      </c>
      <c r="D277" s="13" t="s">
        <v>360</v>
      </c>
      <c r="E277" s="11"/>
      <c r="F277" s="11"/>
      <c r="G277" s="11">
        <v>650</v>
      </c>
      <c r="H277" s="11">
        <v>0</v>
      </c>
      <c r="I277" s="11">
        <v>7992</v>
      </c>
      <c r="J277" s="11">
        <v>0</v>
      </c>
      <c r="K277" s="11">
        <f t="shared" si="83"/>
        <v>1998</v>
      </c>
      <c r="L277" s="11">
        <f t="shared" si="84"/>
        <v>0</v>
      </c>
      <c r="M277" s="11">
        <f t="shared" si="90"/>
        <v>2648</v>
      </c>
      <c r="N277" s="11">
        <f t="shared" si="85"/>
        <v>0</v>
      </c>
    </row>
    <row r="278" spans="1:14" s="12" customFormat="1" ht="45" customHeight="1" x14ac:dyDescent="0.25">
      <c r="A278" s="9">
        <v>8</v>
      </c>
      <c r="B278" s="9" t="s">
        <v>361</v>
      </c>
      <c r="C278" s="9" t="s">
        <v>250</v>
      </c>
      <c r="D278" s="13" t="s">
        <v>362</v>
      </c>
      <c r="E278" s="11"/>
      <c r="F278" s="11"/>
      <c r="G278" s="11">
        <v>700</v>
      </c>
      <c r="H278" s="11">
        <v>0</v>
      </c>
      <c r="I278" s="11">
        <v>8223.17</v>
      </c>
      <c r="J278" s="11">
        <v>2</v>
      </c>
      <c r="K278" s="11">
        <f t="shared" si="83"/>
        <v>2055.79</v>
      </c>
      <c r="L278" s="11">
        <f t="shared" si="84"/>
        <v>0</v>
      </c>
      <c r="M278" s="11">
        <f t="shared" si="90"/>
        <v>2755.79</v>
      </c>
      <c r="N278" s="11">
        <f t="shared" si="85"/>
        <v>0</v>
      </c>
    </row>
    <row r="279" spans="1:14" s="12" customFormat="1" ht="45" customHeight="1" x14ac:dyDescent="0.25">
      <c r="A279" s="9">
        <v>9</v>
      </c>
      <c r="B279" s="9" t="s">
        <v>363</v>
      </c>
      <c r="C279" s="9" t="s">
        <v>9</v>
      </c>
      <c r="D279" s="13" t="s">
        <v>364</v>
      </c>
      <c r="E279" s="11"/>
      <c r="F279" s="11"/>
      <c r="G279" s="11">
        <v>1200</v>
      </c>
      <c r="H279" s="11">
        <v>0</v>
      </c>
      <c r="I279" s="11">
        <v>13621.237550000002</v>
      </c>
      <c r="J279" s="11">
        <v>1</v>
      </c>
      <c r="K279" s="11">
        <f t="shared" si="83"/>
        <v>3405.31</v>
      </c>
      <c r="L279" s="11">
        <f t="shared" si="84"/>
        <v>0</v>
      </c>
      <c r="M279" s="11">
        <f t="shared" si="90"/>
        <v>4605.3099999999995</v>
      </c>
      <c r="N279" s="11">
        <f t="shared" si="85"/>
        <v>0</v>
      </c>
    </row>
    <row r="280" spans="1:14" s="12" customFormat="1" ht="45" customHeight="1" x14ac:dyDescent="0.25">
      <c r="A280" s="9">
        <v>10</v>
      </c>
      <c r="B280" s="9" t="s">
        <v>365</v>
      </c>
      <c r="C280" s="9" t="s">
        <v>83</v>
      </c>
      <c r="D280" s="13" t="s">
        <v>366</v>
      </c>
      <c r="E280" s="11"/>
      <c r="F280" s="11"/>
      <c r="G280" s="11">
        <v>1000</v>
      </c>
      <c r="H280" s="11">
        <v>0</v>
      </c>
      <c r="I280" s="11">
        <v>9474.5499999999993</v>
      </c>
      <c r="J280" s="11">
        <v>0</v>
      </c>
      <c r="K280" s="11">
        <f t="shared" si="83"/>
        <v>2368.64</v>
      </c>
      <c r="L280" s="11">
        <f t="shared" si="84"/>
        <v>0</v>
      </c>
      <c r="M280" s="11">
        <f t="shared" si="90"/>
        <v>3368.64</v>
      </c>
      <c r="N280" s="11">
        <f t="shared" si="85"/>
        <v>0</v>
      </c>
    </row>
    <row r="281" spans="1:14" s="12" customFormat="1" ht="45" customHeight="1" x14ac:dyDescent="0.25">
      <c r="A281" s="9">
        <v>11</v>
      </c>
      <c r="B281" s="9" t="s">
        <v>367</v>
      </c>
      <c r="C281" s="9" t="s">
        <v>79</v>
      </c>
      <c r="D281" s="13" t="s">
        <v>368</v>
      </c>
      <c r="E281" s="11"/>
      <c r="F281" s="11"/>
      <c r="G281" s="11">
        <v>1100</v>
      </c>
      <c r="H281" s="11">
        <v>4.75</v>
      </c>
      <c r="I281" s="11">
        <v>12625.49</v>
      </c>
      <c r="J281" s="11">
        <v>53.029999999999994</v>
      </c>
      <c r="K281" s="11">
        <f t="shared" si="83"/>
        <v>3156.37</v>
      </c>
      <c r="L281" s="11">
        <f t="shared" si="84"/>
        <v>9.5</v>
      </c>
      <c r="M281" s="11">
        <f t="shared" si="90"/>
        <v>4256.37</v>
      </c>
      <c r="N281" s="11">
        <f t="shared" si="85"/>
        <v>14.25</v>
      </c>
    </row>
    <row r="282" spans="1:14" s="12" customFormat="1" ht="45" customHeight="1" x14ac:dyDescent="0.25">
      <c r="A282" s="9">
        <v>12</v>
      </c>
      <c r="B282" s="9" t="s">
        <v>369</v>
      </c>
      <c r="C282" s="9" t="s">
        <v>87</v>
      </c>
      <c r="D282" s="13" t="s">
        <v>370</v>
      </c>
      <c r="E282" s="11"/>
      <c r="F282" s="11"/>
      <c r="G282" s="11">
        <v>715</v>
      </c>
      <c r="H282" s="11">
        <v>0</v>
      </c>
      <c r="I282" s="11">
        <v>8324.74</v>
      </c>
      <c r="J282" s="11">
        <v>26</v>
      </c>
      <c r="K282" s="11">
        <f t="shared" si="83"/>
        <v>2081.19</v>
      </c>
      <c r="L282" s="11">
        <f t="shared" si="84"/>
        <v>0</v>
      </c>
      <c r="M282" s="11">
        <f t="shared" si="90"/>
        <v>2796.19</v>
      </c>
      <c r="N282" s="11">
        <f t="shared" si="85"/>
        <v>0</v>
      </c>
    </row>
    <row r="283" spans="1:14" s="12" customFormat="1" ht="45" customHeight="1" x14ac:dyDescent="0.25">
      <c r="A283" s="24"/>
      <c r="B283" s="24"/>
      <c r="C283" s="24"/>
      <c r="D283" s="31" t="s">
        <v>371</v>
      </c>
      <c r="E283" s="26">
        <f t="shared" ref="E283" si="91">SUM(E271:E282)</f>
        <v>0</v>
      </c>
      <c r="F283" s="26">
        <f t="shared" ref="F283:N283" si="92">SUM(F271:F282)</f>
        <v>0</v>
      </c>
      <c r="G283" s="26">
        <f t="shared" si="92"/>
        <v>10150</v>
      </c>
      <c r="H283" s="26">
        <f t="shared" si="92"/>
        <v>4.75</v>
      </c>
      <c r="I283" s="26">
        <f t="shared" si="92"/>
        <v>110415.66755000003</v>
      </c>
      <c r="J283" s="26">
        <f t="shared" si="92"/>
        <v>315.08999999999997</v>
      </c>
      <c r="K283" s="26">
        <f t="shared" si="92"/>
        <v>27603.93</v>
      </c>
      <c r="L283" s="26">
        <f t="shared" si="92"/>
        <v>9.5</v>
      </c>
      <c r="M283" s="26">
        <f t="shared" si="92"/>
        <v>37753.930000000008</v>
      </c>
      <c r="N283" s="26">
        <f t="shared" si="92"/>
        <v>14.25</v>
      </c>
    </row>
    <row r="284" spans="1:14" s="12" customFormat="1" ht="45" customHeight="1" x14ac:dyDescent="0.25">
      <c r="A284" s="24"/>
      <c r="B284" s="24"/>
      <c r="C284" s="24"/>
      <c r="D284" s="31" t="s">
        <v>372</v>
      </c>
      <c r="E284" s="26">
        <f>E283+E270+E266+E258+E236+E219+E181+E135+E89+E268</f>
        <v>0</v>
      </c>
      <c r="F284" s="26">
        <f t="shared" ref="F284:N284" si="93">F283+F270+F266+F258+F236+F219+F181+F135+F89+F268</f>
        <v>0</v>
      </c>
      <c r="G284" s="26">
        <f t="shared" si="93"/>
        <v>40411</v>
      </c>
      <c r="H284" s="26">
        <f t="shared" si="93"/>
        <v>16959</v>
      </c>
      <c r="I284" s="26">
        <f t="shared" si="93"/>
        <v>431999.97685000004</v>
      </c>
      <c r="J284" s="26">
        <f t="shared" si="93"/>
        <v>179041.35355</v>
      </c>
      <c r="K284" s="26">
        <f t="shared" si="93"/>
        <v>108000.14000000001</v>
      </c>
      <c r="L284" s="26">
        <f t="shared" si="93"/>
        <v>33918</v>
      </c>
      <c r="M284" s="26">
        <f t="shared" si="93"/>
        <v>148411.14000000001</v>
      </c>
      <c r="N284" s="26">
        <f t="shared" si="93"/>
        <v>50877</v>
      </c>
    </row>
    <row r="285" spans="1:14" x14ac:dyDescent="0.25">
      <c r="K285" s="7"/>
      <c r="L285" s="7"/>
    </row>
    <row r="286" spans="1:14" x14ac:dyDescent="0.25">
      <c r="I286" s="7"/>
      <c r="J286" s="7"/>
    </row>
  </sheetData>
  <sheetProtection password="CC81" sheet="1" objects="1" scenarios="1"/>
  <autoFilter ref="A5:N284"/>
  <mergeCells count="8">
    <mergeCell ref="A1:N1"/>
    <mergeCell ref="A2:N2"/>
    <mergeCell ref="G3:N3"/>
    <mergeCell ref="E4:F4"/>
    <mergeCell ref="M4:N4"/>
    <mergeCell ref="K4:L4"/>
    <mergeCell ref="G4:H4"/>
    <mergeCell ref="I4:J4"/>
  </mergeCells>
  <conditionalFormatting sqref="E270:N270">
    <cfRule type="cellIs" dxfId="0" priority="4" operator="lessThan">
      <formula>0</formula>
    </cfRule>
  </conditionalFormatting>
  <printOptions horizontalCentered="1" gridLines="1"/>
  <pageMargins left="0.39370078740157483" right="0.39370078740157483" top="0.74803149606299213" bottom="0.74803149606299213" header="0.31496062992125984" footer="0.31496062992125984"/>
  <pageSetup scale="50" orientation="portrait" r:id="rId1"/>
  <rowBreaks count="6" manualBreakCount="6">
    <brk id="30" max="13" man="1"/>
    <brk id="56" max="13" man="1"/>
    <brk id="108" max="13" man="1"/>
    <brk id="134" max="13" man="1"/>
    <brk id="186" max="13" man="1"/>
    <brk id="26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Salary Pension Master Table 2</vt:lpstr>
      <vt:lpstr>'Salary Pension Master Table 2'!Print_Area</vt:lpstr>
      <vt:lpstr>'Salary Pension Master Table 2'!Print_Titles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 AR</dc:creator>
  <cp:lastModifiedBy>Admin</cp:lastModifiedBy>
  <cp:lastPrinted>2025-04-25T10:38:48Z</cp:lastPrinted>
  <dcterms:created xsi:type="dcterms:W3CDTF">2024-04-29T06:22:54Z</dcterms:created>
  <dcterms:modified xsi:type="dcterms:W3CDTF">2025-04-25T10:42:25Z</dcterms:modified>
</cp:coreProperties>
</file>