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650" activeTab="1"/>
  </bookViews>
  <sheets>
    <sheet name="capital CROP JULY" sheetId="9" r:id="rId1"/>
    <sheet name="GENERAL CROP JULY" sheetId="7" r:id="rId2"/>
  </sheets>
  <externalReferences>
    <externalReference r:id="rId3"/>
    <externalReference r:id="rId4"/>
    <externalReference r:id="rId5"/>
  </externalReferences>
  <definedNames>
    <definedName name="_xlnm._FilterDatabase" localSheetId="0" hidden="1">'capital CROP JULY'!$A$1:$A$94</definedName>
    <definedName name="_xlnm._FilterDatabase" localSheetId="1" hidden="1">'GENERAL CROP JULY'!$A$1:$A$94</definedName>
    <definedName name="_xlnm.Print_Area" localSheetId="0">'capital CROP JULY'!$B$1:$I$92</definedName>
    <definedName name="_xlnm.Print_Area" localSheetId="1">'GENERAL CROP JULY'!$B$1:$I$94</definedName>
    <definedName name="_xlnm.Print_Titles" localSheetId="1">'GENERAL CROP JULY'!$8:$8</definedName>
  </definedNames>
  <calcPr calcId="124519"/>
</workbook>
</file>

<file path=xl/calcChain.xml><?xml version="1.0" encoding="utf-8"?>
<calcChain xmlns="http://schemas.openxmlformats.org/spreadsheetml/2006/main">
  <c r="H88" i="9"/>
  <c r="H63"/>
  <c r="H65"/>
  <c r="H19"/>
  <c r="H47"/>
  <c r="H62"/>
  <c r="H13"/>
  <c r="H75"/>
  <c r="H64" l="1"/>
  <c r="F19"/>
  <c r="F29"/>
  <c r="F32"/>
  <c r="F36"/>
  <c r="F42"/>
  <c r="F46"/>
  <c r="F68"/>
  <c r="F74"/>
  <c r="F78"/>
  <c r="F79"/>
  <c r="F80"/>
  <c r="F82"/>
  <c r="F89"/>
  <c r="F88"/>
  <c r="F47"/>
  <c r="F44"/>
  <c r="F40"/>
  <c r="F41" s="1"/>
  <c r="F39"/>
  <c r="F34"/>
  <c r="F23"/>
  <c r="F22"/>
  <c r="F13"/>
  <c r="F10"/>
  <c r="F7"/>
  <c r="F65"/>
  <c r="F63"/>
  <c r="F27"/>
  <c r="F81" l="1"/>
  <c r="H10" l="1"/>
  <c r="H24"/>
  <c r="H25"/>
  <c r="H49"/>
  <c r="H50"/>
  <c r="F8"/>
  <c r="F9" s="1"/>
  <c r="F11"/>
  <c r="F12" s="1"/>
  <c r="F14"/>
  <c r="F15" s="1"/>
  <c r="F16"/>
  <c r="F17"/>
  <c r="F20"/>
  <c r="F24"/>
  <c r="F25"/>
  <c r="F30"/>
  <c r="F31" s="1"/>
  <c r="F43"/>
  <c r="F45" s="1"/>
  <c r="F48"/>
  <c r="F49"/>
  <c r="F52"/>
  <c r="F53"/>
  <c r="F55"/>
  <c r="F56"/>
  <c r="F57"/>
  <c r="F59"/>
  <c r="F60"/>
  <c r="F62"/>
  <c r="F64" s="1"/>
  <c r="F71"/>
  <c r="F72"/>
  <c r="F75"/>
  <c r="F76"/>
  <c r="F83"/>
  <c r="F84" s="1"/>
  <c r="F85"/>
  <c r="F50"/>
  <c r="F61" l="1"/>
  <c r="F77"/>
  <c r="F54"/>
  <c r="F18"/>
  <c r="F58"/>
  <c r="F73"/>
  <c r="F51"/>
  <c r="H80" l="1"/>
  <c r="H76"/>
  <c r="H60"/>
  <c r="H57"/>
  <c r="H56"/>
  <c r="H44"/>
  <c r="H40"/>
  <c r="H34"/>
  <c r="H30"/>
  <c r="H23"/>
  <c r="H22"/>
  <c r="H17"/>
  <c r="H8"/>
  <c r="H37" l="1"/>
  <c r="H43"/>
  <c r="F69"/>
  <c r="F70" s="1"/>
  <c r="F21"/>
  <c r="H53"/>
  <c r="H79"/>
  <c r="H86"/>
  <c r="H21"/>
  <c r="H83"/>
  <c r="H27"/>
  <c r="H33"/>
  <c r="H55"/>
  <c r="H58" s="1"/>
  <c r="H69"/>
  <c r="H89"/>
  <c r="H46"/>
  <c r="H72"/>
  <c r="F66" l="1"/>
  <c r="F67" s="1"/>
  <c r="H85"/>
  <c r="H87" s="1"/>
  <c r="H39"/>
  <c r="H41" s="1"/>
  <c r="H32"/>
  <c r="H35" s="1"/>
  <c r="H74"/>
  <c r="H77" s="1"/>
  <c r="H59"/>
  <c r="H61" s="1"/>
  <c r="H20"/>
  <c r="H26" s="1"/>
  <c r="H28" s="1"/>
  <c r="H52"/>
  <c r="H54" s="1"/>
  <c r="H29"/>
  <c r="H31" s="1"/>
  <c r="H16"/>
  <c r="H18" s="1"/>
  <c r="F86"/>
  <c r="F87" s="1"/>
  <c r="H68"/>
  <c r="H70" s="1"/>
  <c r="F33"/>
  <c r="F35" s="1"/>
  <c r="H66"/>
  <c r="H67" s="1"/>
  <c r="F37"/>
  <c r="F38" s="1"/>
  <c r="H7"/>
  <c r="H9" s="1"/>
  <c r="H78"/>
  <c r="H81" s="1"/>
  <c r="H71"/>
  <c r="H73" s="1"/>
  <c r="H48"/>
  <c r="H51" s="1"/>
  <c r="H11"/>
  <c r="H12" s="1"/>
  <c r="H82"/>
  <c r="H84" s="1"/>
  <c r="H42"/>
  <c r="H45" s="1"/>
  <c r="H36"/>
  <c r="H38" s="1"/>
  <c r="H14"/>
  <c r="H15" s="1"/>
  <c r="G62" l="1"/>
  <c r="I62" s="1"/>
  <c r="G63"/>
  <c r="G65"/>
  <c r="I65" s="1"/>
  <c r="G66"/>
  <c r="G68"/>
  <c r="G69"/>
  <c r="I69" s="1"/>
  <c r="G71"/>
  <c r="I71" s="1"/>
  <c r="G72"/>
  <c r="G74"/>
  <c r="I74" s="1"/>
  <c r="G75"/>
  <c r="I75" s="1"/>
  <c r="G76"/>
  <c r="G78"/>
  <c r="I78" s="1"/>
  <c r="G79"/>
  <c r="I79" s="1"/>
  <c r="G80"/>
  <c r="G82"/>
  <c r="I82" s="1"/>
  <c r="G83"/>
  <c r="G85"/>
  <c r="I85" s="1"/>
  <c r="G86"/>
  <c r="G88"/>
  <c r="I88" s="1"/>
  <c r="G89"/>
  <c r="I89" s="1"/>
  <c r="G60"/>
  <c r="G59"/>
  <c r="I59" s="1"/>
  <c r="G56"/>
  <c r="I56" s="1"/>
  <c r="G57"/>
  <c r="G53"/>
  <c r="G55"/>
  <c r="I55" s="1"/>
  <c r="G52"/>
  <c r="I52" s="1"/>
  <c r="G50"/>
  <c r="I50" s="1"/>
  <c r="G30"/>
  <c r="I30" s="1"/>
  <c r="G32"/>
  <c r="I32" s="1"/>
  <c r="G33"/>
  <c r="I33" s="1"/>
  <c r="G34"/>
  <c r="G36"/>
  <c r="I36" s="1"/>
  <c r="G37"/>
  <c r="G39"/>
  <c r="I39" s="1"/>
  <c r="G40"/>
  <c r="G42"/>
  <c r="I42" s="1"/>
  <c r="G43"/>
  <c r="G44"/>
  <c r="I44" s="1"/>
  <c r="G46"/>
  <c r="I46" s="1"/>
  <c r="G47"/>
  <c r="I47" s="1"/>
  <c r="G48"/>
  <c r="G49"/>
  <c r="I49" s="1"/>
  <c r="G29"/>
  <c r="G27"/>
  <c r="I27" s="1"/>
  <c r="G13"/>
  <c r="I13" s="1"/>
  <c r="G14"/>
  <c r="G16"/>
  <c r="I16" s="1"/>
  <c r="G17"/>
  <c r="G19"/>
  <c r="G20"/>
  <c r="I20" s="1"/>
  <c r="G21"/>
  <c r="I21" s="1"/>
  <c r="G22"/>
  <c r="I22" s="1"/>
  <c r="G23"/>
  <c r="I23" s="1"/>
  <c r="G24"/>
  <c r="I24" s="1"/>
  <c r="G25"/>
  <c r="I25" s="1"/>
  <c r="G8"/>
  <c r="I8" s="1"/>
  <c r="G10"/>
  <c r="G11"/>
  <c r="I11" s="1"/>
  <c r="G7"/>
  <c r="F26"/>
  <c r="F28" s="1"/>
  <c r="F90" s="1"/>
  <c r="H56" i="7"/>
  <c r="H57" s="1"/>
  <c r="H58"/>
  <c r="H61" s="1"/>
  <c r="H59"/>
  <c r="H60"/>
  <c r="H62"/>
  <c r="H63"/>
  <c r="H65"/>
  <c r="H67" s="1"/>
  <c r="H66"/>
  <c r="H68"/>
  <c r="H69"/>
  <c r="H71"/>
  <c r="H72"/>
  <c r="H74"/>
  <c r="H75"/>
  <c r="H77"/>
  <c r="H78"/>
  <c r="H79"/>
  <c r="H81"/>
  <c r="H84" s="1"/>
  <c r="H82"/>
  <c r="H83"/>
  <c r="H85"/>
  <c r="H87" s="1"/>
  <c r="H86"/>
  <c r="H88"/>
  <c r="H90" s="1"/>
  <c r="H89"/>
  <c r="H91"/>
  <c r="H92"/>
  <c r="H53"/>
  <c r="H33"/>
  <c r="H35"/>
  <c r="H36"/>
  <c r="H37"/>
  <c r="H39"/>
  <c r="H40"/>
  <c r="H41" s="1"/>
  <c r="H42"/>
  <c r="H43"/>
  <c r="H45"/>
  <c r="H46"/>
  <c r="H47"/>
  <c r="H49"/>
  <c r="H50"/>
  <c r="H51"/>
  <c r="H52"/>
  <c r="I52" s="1"/>
  <c r="H32"/>
  <c r="H55"/>
  <c r="G53"/>
  <c r="G54" s="1"/>
  <c r="H30"/>
  <c r="H14"/>
  <c r="H16"/>
  <c r="H17"/>
  <c r="H18" s="1"/>
  <c r="H19"/>
  <c r="H20"/>
  <c r="H22"/>
  <c r="H23"/>
  <c r="H24"/>
  <c r="H25"/>
  <c r="H26"/>
  <c r="H27"/>
  <c r="H28"/>
  <c r="H13"/>
  <c r="H11"/>
  <c r="H10"/>
  <c r="H12" s="1"/>
  <c r="G91"/>
  <c r="G92"/>
  <c r="G65"/>
  <c r="G66"/>
  <c r="G68"/>
  <c r="G69"/>
  <c r="G71"/>
  <c r="G72"/>
  <c r="G73" s="1"/>
  <c r="G74"/>
  <c r="G75"/>
  <c r="G77"/>
  <c r="G78"/>
  <c r="G79"/>
  <c r="G81"/>
  <c r="G82"/>
  <c r="G83"/>
  <c r="I83" s="1"/>
  <c r="G85"/>
  <c r="G87" s="1"/>
  <c r="G86"/>
  <c r="G88"/>
  <c r="G89"/>
  <c r="G63"/>
  <c r="G64" s="1"/>
  <c r="G62"/>
  <c r="G60"/>
  <c r="G56"/>
  <c r="G57" s="1"/>
  <c r="G58"/>
  <c r="G61" s="1"/>
  <c r="G59"/>
  <c r="G55"/>
  <c r="G39"/>
  <c r="G40"/>
  <c r="G42"/>
  <c r="G43"/>
  <c r="G45"/>
  <c r="G46"/>
  <c r="G47"/>
  <c r="G49"/>
  <c r="G50"/>
  <c r="G51"/>
  <c r="G33"/>
  <c r="G35"/>
  <c r="G36"/>
  <c r="G37"/>
  <c r="G32"/>
  <c r="G30"/>
  <c r="G11"/>
  <c r="G13"/>
  <c r="G14"/>
  <c r="G16"/>
  <c r="G17"/>
  <c r="G18" s="1"/>
  <c r="G19"/>
  <c r="G20"/>
  <c r="G22"/>
  <c r="G23"/>
  <c r="G24"/>
  <c r="G25"/>
  <c r="G26"/>
  <c r="G27"/>
  <c r="G28"/>
  <c r="G10"/>
  <c r="F92"/>
  <c r="F91"/>
  <c r="F88"/>
  <c r="F90" s="1"/>
  <c r="F89"/>
  <c r="F86"/>
  <c r="F81"/>
  <c r="F84" s="1"/>
  <c r="F82"/>
  <c r="F83"/>
  <c r="F85"/>
  <c r="F87" s="1"/>
  <c r="F77"/>
  <c r="F80" s="1"/>
  <c r="F78"/>
  <c r="F79"/>
  <c r="F74"/>
  <c r="F75"/>
  <c r="F76" s="1"/>
  <c r="F68"/>
  <c r="F69"/>
  <c r="F71"/>
  <c r="F72"/>
  <c r="F73" s="1"/>
  <c r="F66"/>
  <c r="F65"/>
  <c r="F63"/>
  <c r="F62"/>
  <c r="F58"/>
  <c r="F61" s="1"/>
  <c r="F56"/>
  <c r="F57" s="1"/>
  <c r="F55"/>
  <c r="F53"/>
  <c r="F51"/>
  <c r="F50"/>
  <c r="F49"/>
  <c r="F45"/>
  <c r="F46"/>
  <c r="F47"/>
  <c r="F39"/>
  <c r="F40"/>
  <c r="F41" s="1"/>
  <c r="F42"/>
  <c r="F43"/>
  <c r="F35"/>
  <c r="F36"/>
  <c r="F37"/>
  <c r="F33"/>
  <c r="F27"/>
  <c r="F28"/>
  <c r="F23"/>
  <c r="F24"/>
  <c r="F25"/>
  <c r="F26"/>
  <c r="F16"/>
  <c r="F17"/>
  <c r="F19"/>
  <c r="F20"/>
  <c r="F21" s="1"/>
  <c r="F22"/>
  <c r="F13"/>
  <c r="F14"/>
  <c r="F11"/>
  <c r="F10"/>
  <c r="I14" l="1"/>
  <c r="F15"/>
  <c r="F38"/>
  <c r="G38"/>
  <c r="G41"/>
  <c r="H76"/>
  <c r="H64"/>
  <c r="F18"/>
  <c r="F44"/>
  <c r="F64"/>
  <c r="G29"/>
  <c r="G31" s="1"/>
  <c r="G44"/>
  <c r="I55"/>
  <c r="G90"/>
  <c r="G80"/>
  <c r="G67"/>
  <c r="H29"/>
  <c r="H31" s="1"/>
  <c r="H34"/>
  <c r="H73"/>
  <c r="I75"/>
  <c r="G76"/>
  <c r="F12"/>
  <c r="I23"/>
  <c r="I91"/>
  <c r="H48"/>
  <c r="H70"/>
  <c r="F48"/>
  <c r="F67"/>
  <c r="F70"/>
  <c r="G12"/>
  <c r="G21"/>
  <c r="G15"/>
  <c r="G34"/>
  <c r="G48"/>
  <c r="G84"/>
  <c r="G70"/>
  <c r="H21"/>
  <c r="H15"/>
  <c r="H44"/>
  <c r="H38"/>
  <c r="H54"/>
  <c r="H80"/>
  <c r="I60"/>
  <c r="I20"/>
  <c r="I16"/>
  <c r="I43"/>
  <c r="I39"/>
  <c r="I24"/>
  <c r="G12" i="9"/>
  <c r="I10"/>
  <c r="I12" s="1"/>
  <c r="G45"/>
  <c r="I43"/>
  <c r="I45" s="1"/>
  <c r="G81"/>
  <c r="I80"/>
  <c r="I81" s="1"/>
  <c r="G64"/>
  <c r="I63"/>
  <c r="I64" s="1"/>
  <c r="G9"/>
  <c r="I7"/>
  <c r="I9" s="1"/>
  <c r="G31"/>
  <c r="I29"/>
  <c r="I31" s="1"/>
  <c r="G41"/>
  <c r="I40"/>
  <c r="I41" s="1"/>
  <c r="G35"/>
  <c r="I34"/>
  <c r="I35" s="1"/>
  <c r="G58"/>
  <c r="I57"/>
  <c r="I58" s="1"/>
  <c r="I83"/>
  <c r="I84" s="1"/>
  <c r="G84"/>
  <c r="I72"/>
  <c r="I73" s="1"/>
  <c r="G73"/>
  <c r="G67"/>
  <c r="I66"/>
  <c r="I67" s="1"/>
  <c r="I17"/>
  <c r="I18" s="1"/>
  <c r="G18"/>
  <c r="G54"/>
  <c r="I53"/>
  <c r="I54" s="1"/>
  <c r="G61"/>
  <c r="I60"/>
  <c r="I61" s="1"/>
  <c r="G70"/>
  <c r="I68"/>
  <c r="I70" s="1"/>
  <c r="G26"/>
  <c r="G28" s="1"/>
  <c r="I28" s="1"/>
  <c r="I19"/>
  <c r="I26" s="1"/>
  <c r="G51"/>
  <c r="I48"/>
  <c r="I51" s="1"/>
  <c r="G38"/>
  <c r="I37"/>
  <c r="I38" s="1"/>
  <c r="G87"/>
  <c r="I86"/>
  <c r="I87" s="1"/>
  <c r="G15"/>
  <c r="I14"/>
  <c r="I15" s="1"/>
  <c r="I76"/>
  <c r="I77" s="1"/>
  <c r="G77"/>
  <c r="I25" i="7"/>
  <c r="I53"/>
  <c r="I54" s="1"/>
  <c r="I63"/>
  <c r="I30"/>
  <c r="I13"/>
  <c r="I49"/>
  <c r="I45"/>
  <c r="I33"/>
  <c r="I17"/>
  <c r="I18" s="1"/>
  <c r="I40"/>
  <c r="I41" s="1"/>
  <c r="I46"/>
  <c r="I22"/>
  <c r="I27"/>
  <c r="I35"/>
  <c r="I71"/>
  <c r="I79"/>
  <c r="I88"/>
  <c r="I10"/>
  <c r="I37"/>
  <c r="I62"/>
  <c r="I89"/>
  <c r="I85"/>
  <c r="I81"/>
  <c r="I77"/>
  <c r="I69"/>
  <c r="I65"/>
  <c r="I47"/>
  <c r="I48" s="1"/>
  <c r="I50"/>
  <c r="I11"/>
  <c r="I19"/>
  <c r="I26"/>
  <c r="I28"/>
  <c r="I36"/>
  <c r="I42"/>
  <c r="I51"/>
  <c r="I56"/>
  <c r="I72"/>
  <c r="I68"/>
  <c r="I92"/>
  <c r="I59"/>
  <c r="I86"/>
  <c r="I82"/>
  <c r="I78"/>
  <c r="I74"/>
  <c r="I66"/>
  <c r="I58"/>
  <c r="I61" s="1"/>
  <c r="F29"/>
  <c r="F54"/>
  <c r="F32"/>
  <c r="I32" s="1"/>
  <c r="I73" l="1"/>
  <c r="I70"/>
  <c r="I57"/>
  <c r="I90"/>
  <c r="I67"/>
  <c r="I12"/>
  <c r="F34"/>
  <c r="F93" s="1"/>
  <c r="I80"/>
  <c r="I29"/>
  <c r="I31" s="1"/>
  <c r="I34"/>
  <c r="I21"/>
  <c r="I15"/>
  <c r="I87"/>
  <c r="I44"/>
  <c r="I84"/>
  <c r="I38"/>
  <c r="I64"/>
  <c r="I76"/>
  <c r="G90" i="9"/>
  <c r="I90"/>
  <c r="H93" i="7"/>
  <c r="F31"/>
  <c r="A5" i="9"/>
  <c r="B5" l="1"/>
  <c r="H90" l="1"/>
  <c r="F91" s="1"/>
  <c r="B8" i="7"/>
  <c r="I93" l="1"/>
  <c r="G93"/>
  <c r="F94" s="1"/>
</calcChain>
</file>

<file path=xl/sharedStrings.xml><?xml version="1.0" encoding="utf-8"?>
<sst xmlns="http://schemas.openxmlformats.org/spreadsheetml/2006/main" count="263" uniqueCount="120">
  <si>
    <t>(BUDGET SECTION)</t>
  </si>
  <si>
    <t>Name of the Unit</t>
  </si>
  <si>
    <t>PFMS Unique Code</t>
  </si>
  <si>
    <t xml:space="preserve">Account No. </t>
  </si>
  <si>
    <t>CICR, Nagpur</t>
  </si>
  <si>
    <t>ICAR0430</t>
  </si>
  <si>
    <t>CRIJAF, Barrackpore</t>
  </si>
  <si>
    <t>CRIJAF</t>
  </si>
  <si>
    <t>NRRI, Cuttack</t>
  </si>
  <si>
    <t>CRRICUTTACK</t>
  </si>
  <si>
    <t>CTRI, Rajamundry</t>
  </si>
  <si>
    <t>CTRI</t>
  </si>
  <si>
    <t>IARI, New Delhi</t>
  </si>
  <si>
    <t>IARI</t>
  </si>
  <si>
    <t>IGFRI, Jhansi</t>
  </si>
  <si>
    <t>IGFRI</t>
  </si>
  <si>
    <t>IIPR, Kanpur</t>
  </si>
  <si>
    <t>IIPRKANPUR</t>
  </si>
  <si>
    <t>IISR, Lucknow</t>
  </si>
  <si>
    <t>IISRLKO</t>
  </si>
  <si>
    <t>NBAIM, Maunath Bhanjan</t>
  </si>
  <si>
    <t>NBAIM</t>
  </si>
  <si>
    <t>NBPGR, New Delhi</t>
  </si>
  <si>
    <t>NBPGR</t>
  </si>
  <si>
    <t>SBI, Coimbatore</t>
  </si>
  <si>
    <t>SBIICAR</t>
  </si>
  <si>
    <t>VPKAS, Almora</t>
  </si>
  <si>
    <t>VLAB</t>
  </si>
  <si>
    <t>NRCIPM, New Delhi</t>
  </si>
  <si>
    <t>NCIPM</t>
  </si>
  <si>
    <t>DGR, Junagadh</t>
  </si>
  <si>
    <t>DGR-DBT1</t>
  </si>
  <si>
    <t>NRC Plant Biotechnology, New Delhi</t>
  </si>
  <si>
    <t>NRCPB</t>
  </si>
  <si>
    <t>DR &amp; MR, Bharatpur</t>
  </si>
  <si>
    <t>ICARNRCRM</t>
  </si>
  <si>
    <t>IIMR, Hyderabad</t>
  </si>
  <si>
    <t>DSRHYD</t>
  </si>
  <si>
    <t>DSR, Indore</t>
  </si>
  <si>
    <t>DSR</t>
  </si>
  <si>
    <t>NBAIR, Bengaluru</t>
  </si>
  <si>
    <t>NBAII</t>
  </si>
  <si>
    <t>IIMR, Ludhiana</t>
  </si>
  <si>
    <t>MAIZE</t>
  </si>
  <si>
    <t>IIOR, Hyderabad</t>
  </si>
  <si>
    <t>DORH</t>
  </si>
  <si>
    <t>IIRR,  Hyderabad</t>
  </si>
  <si>
    <t>DRR</t>
  </si>
  <si>
    <t>IIWBR,  Karnal</t>
  </si>
  <si>
    <t>DWRKAR</t>
  </si>
  <si>
    <t>IISS, Maunath Bhanjan</t>
  </si>
  <si>
    <t>AOSDSR</t>
  </si>
  <si>
    <t>NIBSM, Raipur</t>
  </si>
  <si>
    <t>NIBSM</t>
  </si>
  <si>
    <t>IIAB, Ranchi</t>
  </si>
  <si>
    <t>ININ00000004</t>
  </si>
  <si>
    <t xml:space="preserve">Total Crop Sciences </t>
  </si>
  <si>
    <t>GRAND TOTAL</t>
  </si>
  <si>
    <t>JHHA00006159</t>
  </si>
  <si>
    <t>10672101118</t>
  </si>
  <si>
    <t>TSP</t>
  </si>
  <si>
    <t>Total</t>
  </si>
  <si>
    <t>AICRP on Cotton, CICR, Nagpur</t>
  </si>
  <si>
    <t>AINPJAF, CRIJAF, Barrackpore</t>
  </si>
  <si>
    <t>Incentivizing Research in Agriculture, NRRI, Cuttack</t>
  </si>
  <si>
    <t>NETWORK on Tobacco, CTRI, Rajamundry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</si>
  <si>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</si>
  <si>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</si>
  <si>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</si>
  <si>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</si>
  <si>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IARI, New Delhi</t>
  </si>
  <si>
    <t>IARI Types Deemed University,  Assam</t>
  </si>
  <si>
    <t>IARI Types Deemed University,  Jharkhand</t>
  </si>
  <si>
    <t>AICRP on Forage Crops and Utilization, IGFRI, Jhansi</t>
  </si>
  <si>
    <t>AICRP on Sugarcane, IISR, Lucknow</t>
  </si>
  <si>
    <t>IISR LUCKNOW</t>
  </si>
  <si>
    <t>AMAAS, NBAIM, Mau</t>
  </si>
  <si>
    <t>AICRP POTENTIAL CROP, NBPGR, New Delhi</t>
  </si>
  <si>
    <t>CRP-AGRO BIODIVERSITY, NBPGR, New Delhi</t>
  </si>
  <si>
    <t>AICRP on Groudnut, DGR, Junagadh</t>
  </si>
  <si>
    <t>AICRP on R&amp;M, DR &amp; MR, Bharatpur</t>
  </si>
  <si>
    <t>IIMR HYDERABAD</t>
  </si>
  <si>
    <t xml:space="preserve">AICRP on Soyabean, Indore </t>
  </si>
  <si>
    <t>AICRP on Biological Control, NBAIR, Benglaluru</t>
  </si>
  <si>
    <t>AICRP On Maize, IIMR, New Delhi</t>
  </si>
  <si>
    <t>IIMR LUDHIANA</t>
  </si>
  <si>
    <t>AICRP on Sesame &amp; Niger, IIOR, Hyderabad</t>
  </si>
  <si>
    <t>AICRP on Rice, IIRR, Hyderabad</t>
  </si>
  <si>
    <t>CRP on  Rice Biofortification, IIRR, Hyderabad</t>
  </si>
  <si>
    <t>AICRP on Wheat &amp; Barley, IIWBR, Karnal</t>
  </si>
  <si>
    <t>IISS MAU</t>
  </si>
  <si>
    <t>OTHER THAN NEH, TSP, SCSP</t>
  </si>
  <si>
    <t>NEH</t>
  </si>
  <si>
    <t>a</t>
  </si>
  <si>
    <t>Other than NEH, TSP,SCSP</t>
  </si>
  <si>
    <t>AICRP on Rabi Pulses(Chickpea, lentil, fieldpea)</t>
  </si>
  <si>
    <t>AICRP on Kharif Pulses(Pigeonpea, mungbean, urdbean, lathyrus, rajmash, cowpea arid lagumes)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</si>
  <si>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</si>
  <si>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</si>
  <si>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</si>
  <si>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</si>
  <si>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</si>
  <si>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</si>
  <si>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</si>
  <si>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AICRP on Crop Pest Management(soil arthropod, agri. acrology, vertebrate pest management)</t>
  </si>
  <si>
    <t>DOC NO. ICAR/FIN/01-04-16</t>
  </si>
  <si>
    <t>b</t>
  </si>
  <si>
    <t>c</t>
  </si>
  <si>
    <t>d</t>
  </si>
  <si>
    <t>e</t>
  </si>
  <si>
    <t>f</t>
  </si>
  <si>
    <t>g</t>
  </si>
  <si>
    <t>DOC NO. ICAR/FIN/01-04-17</t>
  </si>
  <si>
    <t>SANCTION</t>
  </si>
  <si>
    <t>(Amt Rs in lakh)</t>
  </si>
  <si>
    <t>NCIPM, New Delhi</t>
  </si>
  <si>
    <t>National inst. ofPlant Biotechnology, New Delhi</t>
  </si>
  <si>
    <t>H</t>
  </si>
  <si>
    <t>Release  July- Sept, 2021under Other than Salary and Pension (GIA-Capital)as per scheme (TSA System)</t>
  </si>
  <si>
    <t>release for July- Sept, 2021under Other than Salary and Pension (GIA-General)as per scheme (TSA System)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</si>
</sst>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FFC000"/>
        <bgColor rgb="FFFDE9D9"/>
      </patternFill>
    </fill>
    <fill>
      <patternFill patternType="solid">
        <fgColor theme="0"/>
        <bgColor rgb="FFFDE9D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2" fontId="0" fillId="0" borderId="0" xfId="0" applyNumberFormat="1"/>
    <xf numFmtId="2" fontId="6" fillId="2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2" fontId="2" fillId="0" borderId="0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/>
    <xf numFmtId="0" fontId="7" fillId="4" borderId="2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10" fillId="4" borderId="0" xfId="0" applyFont="1" applyFill="1"/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2" fontId="0" fillId="3" borderId="0" xfId="0" applyNumberFormat="1" applyFill="1"/>
    <xf numFmtId="2" fontId="7" fillId="2" borderId="1" xfId="0" applyNumberFormat="1" applyFont="1" applyFill="1" applyBorder="1" applyAlignment="1" applyProtection="1">
      <alignment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0" fillId="2" borderId="0" xfId="0" applyFill="1" applyAlignment="1">
      <alignment wrapText="1"/>
    </xf>
    <xf numFmtId="2" fontId="4" fillId="0" borderId="0" xfId="0" applyNumberFormat="1" applyFont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2" fontId="7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</xf>
    <xf numFmtId="0" fontId="5" fillId="0" borderId="0" xfId="0" applyFont="1"/>
    <xf numFmtId="0" fontId="5" fillId="2" borderId="0" xfId="0" applyFont="1" applyFill="1" applyAlignment="1">
      <alignment wrapText="1"/>
    </xf>
    <xf numFmtId="0" fontId="5" fillId="0" borderId="0" xfId="0" applyFont="1" applyAlignment="1">
      <alignment vertical="center"/>
    </xf>
    <xf numFmtId="2" fontId="9" fillId="0" borderId="0" xfId="0" applyNumberFormat="1" applyFont="1" applyFill="1" applyBorder="1" applyAlignment="1" applyProtection="1">
      <alignment horizontal="center" vertical="top"/>
    </xf>
    <xf numFmtId="2" fontId="11" fillId="0" borderId="0" xfId="0" applyNumberFormat="1" applyFont="1"/>
    <xf numFmtId="2" fontId="9" fillId="0" borderId="0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4" fillId="4" borderId="0" xfId="0" applyNumberFormat="1" applyFont="1" applyFill="1"/>
    <xf numFmtId="2" fontId="10" fillId="4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7" fillId="4" borderId="2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vertical="top" wrapText="1"/>
    </xf>
    <xf numFmtId="2" fontId="2" fillId="5" borderId="1" xfId="0" applyNumberFormat="1" applyFont="1" applyFill="1" applyBorder="1" applyAlignment="1" applyProtection="1">
      <alignment vertical="top" wrapText="1"/>
    </xf>
    <xf numFmtId="2" fontId="13" fillId="0" borderId="1" xfId="0" applyNumberFormat="1" applyFont="1" applyBorder="1" applyAlignment="1" applyProtection="1">
      <alignment vertical="top" wrapText="1"/>
    </xf>
    <xf numFmtId="2" fontId="6" fillId="2" borderId="1" xfId="0" applyNumberFormat="1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vertical="center"/>
    </xf>
    <xf numFmtId="2" fontId="14" fillId="0" borderId="1" xfId="0" applyNumberFormat="1" applyFont="1" applyBorder="1"/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/>
    </xf>
    <xf numFmtId="2" fontId="2" fillId="0" borderId="6" xfId="0" applyNumberFormat="1" applyFont="1" applyFill="1" applyBorder="1" applyAlignment="1" applyProtection="1">
      <alignment horizontal="center" vertical="top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left" vertical="top" wrapText="1"/>
    </xf>
    <xf numFmtId="2" fontId="2" fillId="8" borderId="1" xfId="0" applyNumberFormat="1" applyFont="1" applyFill="1" applyBorder="1" applyAlignment="1">
      <alignment horizontal="left" vertical="top" wrapText="1"/>
    </xf>
    <xf numFmtId="2" fontId="1" fillId="6" borderId="1" xfId="0" applyNumberFormat="1" applyFont="1" applyFill="1" applyBorder="1" applyAlignment="1">
      <alignment horizontal="left" vertical="top" wrapText="1"/>
    </xf>
    <xf numFmtId="2" fontId="1" fillId="7" borderId="1" xfId="0" applyNumberFormat="1" applyFont="1" applyFill="1" applyBorder="1" applyAlignment="1">
      <alignment horizontal="left" vertical="top" wrapText="1"/>
    </xf>
    <xf numFmtId="2" fontId="2" fillId="6" borderId="1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2" fontId="9" fillId="3" borderId="2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2" fontId="9" fillId="3" borderId="8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0" fillId="0" borderId="7" xfId="0" applyBorder="1"/>
    <xf numFmtId="0" fontId="0" fillId="0" borderId="8" xfId="0" applyBorder="1"/>
    <xf numFmtId="2" fontId="2" fillId="0" borderId="0" xfId="0" applyNumberFormat="1" applyFont="1" applyFill="1" applyBorder="1" applyAlignment="1" applyProtection="1">
      <alignment horizontal="center" vertical="top" wrapText="1"/>
    </xf>
    <xf numFmtId="2" fontId="7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data%2016082017/Remittance%20for%202017-18/Master%20Table/Master%20Table%20Book1%20-%20SOR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CSD%2028JULY2021after%20adju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CSD%2019JULY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l for Dec.,2018"/>
      <sheetName val="BILL FOR Oct. - Dec."/>
      <sheetName val="BILL FOR AUG.-sept."/>
      <sheetName val="BILL for July"/>
      <sheetName val="BE 2017-18"/>
      <sheetName val="BILL"/>
      <sheetName val="APRIL"/>
      <sheetName val="MAY"/>
      <sheetName val="JUNE"/>
      <sheetName val="Sheet1"/>
      <sheetName val="Adjust. NAARM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S.No.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raft RE"/>
      <sheetName val="Draft BE 2021-22"/>
      <sheetName val="Sheet3"/>
      <sheetName val="Sheet1"/>
      <sheetName val="Sheet2"/>
      <sheetName val="Scheme wise"/>
      <sheetName val="Scheme wise proposal"/>
      <sheetName val="Based on earlier alignment"/>
      <sheetName val="Releases "/>
      <sheetName val="Ex1"/>
      <sheetName val="Ex2"/>
      <sheetName val="Ex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W8">
            <v>13.299999999999997</v>
          </cell>
          <cell r="AA8">
            <v>0</v>
          </cell>
        </row>
        <row r="9">
          <cell r="W9">
            <v>0</v>
          </cell>
          <cell r="AA9">
            <v>0</v>
          </cell>
        </row>
        <row r="11">
          <cell r="W11">
            <v>12.649999999999999</v>
          </cell>
          <cell r="AA11">
            <v>0</v>
          </cell>
        </row>
        <row r="12">
          <cell r="W12">
            <v>0</v>
          </cell>
          <cell r="AA12">
            <v>0</v>
          </cell>
        </row>
        <row r="14">
          <cell r="W14">
            <v>10.090000000000003</v>
          </cell>
          <cell r="AA14">
            <v>0</v>
          </cell>
        </row>
        <row r="15">
          <cell r="W15">
            <v>5.9099999999999966</v>
          </cell>
          <cell r="AA15">
            <v>0</v>
          </cell>
        </row>
        <row r="17">
          <cell r="W17">
            <v>7.1</v>
          </cell>
          <cell r="AA17">
            <v>0</v>
          </cell>
        </row>
        <row r="18">
          <cell r="W18">
            <v>0.33</v>
          </cell>
          <cell r="AA18">
            <v>0</v>
          </cell>
        </row>
        <row r="20">
          <cell r="W20">
            <v>351.45999999999987</v>
          </cell>
          <cell r="AA20">
            <v>0.74999999999999978</v>
          </cell>
        </row>
        <row r="21">
          <cell r="W21">
            <v>5.0799999999999983</v>
          </cell>
          <cell r="AA21">
            <v>0</v>
          </cell>
        </row>
        <row r="22">
          <cell r="W22">
            <v>0</v>
          </cell>
          <cell r="AA22">
            <v>0</v>
          </cell>
        </row>
        <row r="23">
          <cell r="W23">
            <v>14.329999999999998</v>
          </cell>
          <cell r="AA23">
            <v>0</v>
          </cell>
        </row>
        <row r="24">
          <cell r="W24">
            <v>12.010000000000002</v>
          </cell>
          <cell r="AA24">
            <v>0</v>
          </cell>
        </row>
        <row r="25">
          <cell r="W25">
            <v>5.89</v>
          </cell>
          <cell r="AA25">
            <v>0</v>
          </cell>
        </row>
        <row r="26">
          <cell r="W26">
            <v>-120</v>
          </cell>
          <cell r="AA26">
            <v>0</v>
          </cell>
        </row>
        <row r="27">
          <cell r="W27">
            <v>0</v>
          </cell>
          <cell r="AA27">
            <v>0</v>
          </cell>
        </row>
        <row r="29">
          <cell r="W29">
            <v>10.850000000000001</v>
          </cell>
          <cell r="AA29">
            <v>0</v>
          </cell>
        </row>
        <row r="30">
          <cell r="W30">
            <v>0.45999999999999996</v>
          </cell>
          <cell r="AA30">
            <v>0</v>
          </cell>
        </row>
        <row r="32">
          <cell r="W32">
            <v>46.960000000000008</v>
          </cell>
          <cell r="AA32">
            <v>0</v>
          </cell>
        </row>
        <row r="33">
          <cell r="W33">
            <v>0</v>
          </cell>
          <cell r="AA33">
            <v>0</v>
          </cell>
        </row>
        <row r="34">
          <cell r="W34">
            <v>4.47</v>
          </cell>
          <cell r="AA34">
            <v>0</v>
          </cell>
        </row>
        <row r="36">
          <cell r="W36">
            <v>30.35</v>
          </cell>
          <cell r="AA36">
            <v>0</v>
          </cell>
        </row>
        <row r="37">
          <cell r="W37">
            <v>0</v>
          </cell>
          <cell r="AA37">
            <v>0</v>
          </cell>
        </row>
        <row r="39">
          <cell r="W39">
            <v>11.46</v>
          </cell>
          <cell r="AA39">
            <v>0</v>
          </cell>
        </row>
        <row r="40">
          <cell r="W40">
            <v>4.67</v>
          </cell>
          <cell r="AA40">
            <v>0</v>
          </cell>
        </row>
        <row r="42">
          <cell r="W42">
            <v>55.19</v>
          </cell>
          <cell r="AA42">
            <v>0</v>
          </cell>
        </row>
        <row r="43">
          <cell r="W43">
            <v>3.92</v>
          </cell>
          <cell r="AA43">
            <v>0</v>
          </cell>
        </row>
        <row r="44">
          <cell r="W44">
            <v>12.91</v>
          </cell>
          <cell r="AA44">
            <v>0</v>
          </cell>
        </row>
        <row r="46">
          <cell r="W46">
            <v>74.889999999999986</v>
          </cell>
          <cell r="AA46">
            <v>0</v>
          </cell>
        </row>
        <row r="47">
          <cell r="W47">
            <v>13.469999999999999</v>
          </cell>
          <cell r="AA47">
            <v>0.37999999999999984</v>
          </cell>
        </row>
        <row r="48">
          <cell r="W48">
            <v>2</v>
          </cell>
          <cell r="AA48">
            <v>0</v>
          </cell>
        </row>
        <row r="49">
          <cell r="W49">
            <v>13.93</v>
          </cell>
          <cell r="AA49">
            <v>0</v>
          </cell>
        </row>
        <row r="51">
          <cell r="W51">
            <v>17.060000000000002</v>
          </cell>
          <cell r="AA51">
            <v>0</v>
          </cell>
        </row>
        <row r="52">
          <cell r="W52">
            <v>1.1600000000000001</v>
          </cell>
          <cell r="AA52">
            <v>0</v>
          </cell>
        </row>
        <row r="54">
          <cell r="W54">
            <v>0.36999999999999744</v>
          </cell>
          <cell r="AA54">
            <v>0</v>
          </cell>
        </row>
        <row r="55">
          <cell r="W55">
            <v>15.120000000000001</v>
          </cell>
          <cell r="AA55">
            <v>0</v>
          </cell>
        </row>
        <row r="56">
          <cell r="W56">
            <v>0</v>
          </cell>
          <cell r="AA56">
            <v>0</v>
          </cell>
        </row>
        <row r="58">
          <cell r="W58">
            <v>27.15</v>
          </cell>
          <cell r="AA58">
            <v>0</v>
          </cell>
        </row>
        <row r="59">
          <cell r="W59">
            <v>0</v>
          </cell>
          <cell r="AA59">
            <v>0</v>
          </cell>
        </row>
        <row r="61">
          <cell r="W61">
            <v>22.299999999999997</v>
          </cell>
          <cell r="AA61">
            <v>0.75</v>
          </cell>
        </row>
        <row r="62">
          <cell r="W62">
            <v>7.6000000000000014</v>
          </cell>
          <cell r="AA62">
            <v>0.5</v>
          </cell>
        </row>
        <row r="64">
          <cell r="W64">
            <v>0</v>
          </cell>
          <cell r="AA64">
            <v>0.2</v>
          </cell>
        </row>
        <row r="65">
          <cell r="W65">
            <v>0</v>
          </cell>
          <cell r="AA65">
            <v>0</v>
          </cell>
        </row>
        <row r="67">
          <cell r="W67">
            <v>13.159999999999997</v>
          </cell>
          <cell r="AA67">
            <v>0</v>
          </cell>
        </row>
        <row r="68">
          <cell r="W68">
            <v>0</v>
          </cell>
          <cell r="AA68">
            <v>0</v>
          </cell>
        </row>
        <row r="70">
          <cell r="W70">
            <v>11.029999999999973</v>
          </cell>
          <cell r="AA70">
            <v>0</v>
          </cell>
        </row>
        <row r="71">
          <cell r="W71">
            <v>7.85</v>
          </cell>
          <cell r="AA71">
            <v>0</v>
          </cell>
        </row>
        <row r="73">
          <cell r="W73">
            <v>18.079999999999998</v>
          </cell>
          <cell r="AA73">
            <v>0</v>
          </cell>
        </row>
        <row r="74">
          <cell r="W74">
            <v>12.71</v>
          </cell>
          <cell r="AA74">
            <v>0</v>
          </cell>
        </row>
        <row r="75">
          <cell r="W75">
            <v>9.81</v>
          </cell>
          <cell r="AA75">
            <v>0</v>
          </cell>
        </row>
        <row r="77">
          <cell r="W77">
            <v>43.680000000000007</v>
          </cell>
          <cell r="AA77">
            <v>0</v>
          </cell>
        </row>
        <row r="78">
          <cell r="W78">
            <v>5.99</v>
          </cell>
          <cell r="AA78">
            <v>0</v>
          </cell>
        </row>
        <row r="79">
          <cell r="W79">
            <v>15.579999999999998</v>
          </cell>
          <cell r="AA79">
            <v>0</v>
          </cell>
        </row>
        <row r="81">
          <cell r="W81">
            <v>33.369999999999997</v>
          </cell>
          <cell r="AA81">
            <v>0</v>
          </cell>
        </row>
        <row r="82">
          <cell r="W82">
            <v>4.91</v>
          </cell>
          <cell r="AA82">
            <v>0</v>
          </cell>
        </row>
        <row r="84">
          <cell r="W84">
            <v>9.5499999999999972</v>
          </cell>
          <cell r="AA84">
            <v>0</v>
          </cell>
        </row>
        <row r="85">
          <cell r="W85">
            <v>11.420000000000002</v>
          </cell>
          <cell r="AA85">
            <v>0</v>
          </cell>
        </row>
        <row r="87">
          <cell r="W87">
            <v>0</v>
          </cell>
          <cell r="AA87">
            <v>0.34999999999999987</v>
          </cell>
        </row>
        <row r="88">
          <cell r="W88">
            <v>0</v>
          </cell>
          <cell r="AA88">
            <v>0</v>
          </cell>
        </row>
        <row r="90">
          <cell r="W90">
            <v>0</v>
          </cell>
          <cell r="AA90">
            <v>0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raft RE"/>
      <sheetName val="Draft BE 2021-22"/>
      <sheetName val="Sheet3"/>
      <sheetName val="Sheet1"/>
      <sheetName val="Sheet2"/>
      <sheetName val="Scheme wise"/>
      <sheetName val="Scheme wise proposal"/>
      <sheetName val="Based on earlier alignment"/>
      <sheetName val="Releases "/>
      <sheetName val="Ex1"/>
      <sheetName val="Ex2"/>
      <sheetName val="Ex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V8">
            <v>120.48000000000002</v>
          </cell>
          <cell r="X8">
            <v>0</v>
          </cell>
          <cell r="Y8">
            <v>6.28</v>
          </cell>
          <cell r="Z8">
            <v>0</v>
          </cell>
        </row>
        <row r="9">
          <cell r="V9">
            <v>21.67</v>
          </cell>
          <cell r="X9">
            <v>0</v>
          </cell>
          <cell r="Y9">
            <v>0</v>
          </cell>
          <cell r="Z9">
            <v>0</v>
          </cell>
        </row>
        <row r="11">
          <cell r="V11">
            <v>153.27999999999997</v>
          </cell>
          <cell r="X11">
            <v>0.14000000000000012</v>
          </cell>
          <cell r="Y11">
            <v>4.18</v>
          </cell>
          <cell r="Z11">
            <v>6.92</v>
          </cell>
        </row>
        <row r="12">
          <cell r="V12">
            <v>25.090000000000003</v>
          </cell>
          <cell r="X12">
            <v>0.45999999999999996</v>
          </cell>
          <cell r="Y12">
            <v>0</v>
          </cell>
          <cell r="Z12">
            <v>1.37</v>
          </cell>
        </row>
        <row r="14">
          <cell r="V14">
            <v>194.31</v>
          </cell>
          <cell r="X14">
            <v>14.970000000000002</v>
          </cell>
          <cell r="Y14">
            <v>8.3699999999999992</v>
          </cell>
          <cell r="Z14">
            <v>10.7</v>
          </cell>
        </row>
        <row r="15">
          <cell r="V15">
            <v>277.67</v>
          </cell>
          <cell r="X15">
            <v>0</v>
          </cell>
          <cell r="Y15">
            <v>0</v>
          </cell>
          <cell r="Z15">
            <v>0</v>
          </cell>
        </row>
        <row r="17">
          <cell r="V17">
            <v>82.57</v>
          </cell>
          <cell r="X17">
            <v>0</v>
          </cell>
          <cell r="Y17">
            <v>4.18</v>
          </cell>
          <cell r="Z17">
            <v>3.3599999999999994</v>
          </cell>
        </row>
        <row r="18">
          <cell r="V18">
            <v>25.9</v>
          </cell>
          <cell r="X18">
            <v>0</v>
          </cell>
          <cell r="Y18">
            <v>0</v>
          </cell>
          <cell r="Z18">
            <v>0</v>
          </cell>
        </row>
        <row r="20">
          <cell r="V20">
            <v>1384.9800000000002</v>
          </cell>
          <cell r="X20">
            <v>96.92</v>
          </cell>
          <cell r="Y20">
            <v>20.92</v>
          </cell>
          <cell r="Z20">
            <v>36.56</v>
          </cell>
        </row>
        <row r="21">
          <cell r="V21">
            <v>2.3800000000000026</v>
          </cell>
          <cell r="X21">
            <v>0.7</v>
          </cell>
          <cell r="Y21">
            <v>0</v>
          </cell>
          <cell r="Z21">
            <v>0</v>
          </cell>
        </row>
        <row r="22">
          <cell r="V22">
            <v>33.5</v>
          </cell>
          <cell r="X22">
            <v>7.2</v>
          </cell>
          <cell r="Y22">
            <v>2.62</v>
          </cell>
          <cell r="Z22">
            <v>0.23000000000000043</v>
          </cell>
        </row>
        <row r="23">
          <cell r="V23">
            <v>79.199999999999989</v>
          </cell>
          <cell r="X23">
            <v>0</v>
          </cell>
          <cell r="Y23">
            <v>0</v>
          </cell>
          <cell r="Z23">
            <v>0</v>
          </cell>
        </row>
        <row r="24">
          <cell r="V24">
            <v>63.650000000000006</v>
          </cell>
          <cell r="X24">
            <v>0</v>
          </cell>
          <cell r="Y24">
            <v>0</v>
          </cell>
          <cell r="Z24">
            <v>0</v>
          </cell>
        </row>
        <row r="25">
          <cell r="V25">
            <v>34.120000000000005</v>
          </cell>
          <cell r="X25">
            <v>3.49</v>
          </cell>
          <cell r="Y25">
            <v>2.62</v>
          </cell>
          <cell r="Z25">
            <v>6.3999999999999986</v>
          </cell>
        </row>
        <row r="26">
          <cell r="V26">
            <v>0</v>
          </cell>
          <cell r="X26">
            <v>-73.789999999999992</v>
          </cell>
          <cell r="Y26">
            <v>110.39999999999998</v>
          </cell>
          <cell r="Z26">
            <v>0</v>
          </cell>
        </row>
        <row r="27">
          <cell r="X27">
            <v>0.99000000000000021</v>
          </cell>
          <cell r="Y27">
            <v>3.14</v>
          </cell>
          <cell r="Z27">
            <v>8</v>
          </cell>
        </row>
        <row r="29">
          <cell r="V29">
            <v>101.85000000000002</v>
          </cell>
          <cell r="X29">
            <v>0.99000000000000021</v>
          </cell>
          <cell r="Y29">
            <v>4.18</v>
          </cell>
          <cell r="Z29">
            <v>11.399999999999999</v>
          </cell>
        </row>
        <row r="30">
          <cell r="V30">
            <v>43.900000000000006</v>
          </cell>
          <cell r="X30">
            <v>4.99</v>
          </cell>
          <cell r="Y30">
            <v>2.09</v>
          </cell>
          <cell r="Z30">
            <v>6.3999999999999986</v>
          </cell>
        </row>
        <row r="32">
          <cell r="V32">
            <v>130.32999999999998</v>
          </cell>
          <cell r="X32">
            <v>8.9699999999999989</v>
          </cell>
          <cell r="Y32">
            <v>4.18</v>
          </cell>
          <cell r="Z32">
            <v>16.600000000000001</v>
          </cell>
        </row>
        <row r="33">
          <cell r="V33">
            <v>61.800000000000011</v>
          </cell>
          <cell r="X33">
            <v>0</v>
          </cell>
          <cell r="Y33">
            <v>2.09</v>
          </cell>
          <cell r="Z33">
            <v>-14.3</v>
          </cell>
        </row>
        <row r="34">
          <cell r="V34">
            <v>126.78999999999999</v>
          </cell>
          <cell r="X34">
            <v>0</v>
          </cell>
          <cell r="Y34">
            <v>2.09</v>
          </cell>
          <cell r="Z34">
            <v>3.1999999999999993</v>
          </cell>
        </row>
        <row r="36">
          <cell r="V36">
            <v>141.19000000000005</v>
          </cell>
          <cell r="X36">
            <v>0</v>
          </cell>
          <cell r="Y36">
            <v>4.18</v>
          </cell>
          <cell r="Z36">
            <v>13</v>
          </cell>
        </row>
        <row r="37">
          <cell r="V37">
            <v>27.08</v>
          </cell>
          <cell r="X37">
            <v>0</v>
          </cell>
          <cell r="Y37">
            <v>0</v>
          </cell>
          <cell r="Z37">
            <v>6.4399999999999995</v>
          </cell>
        </row>
        <row r="39">
          <cell r="V39">
            <v>103.53999999999999</v>
          </cell>
          <cell r="X39">
            <v>0</v>
          </cell>
          <cell r="Y39">
            <v>4.18</v>
          </cell>
          <cell r="Z39">
            <v>7.3000000000000007</v>
          </cell>
        </row>
        <row r="40">
          <cell r="V40">
            <v>58.19</v>
          </cell>
          <cell r="X40">
            <v>0</v>
          </cell>
          <cell r="Y40">
            <v>2.09</v>
          </cell>
          <cell r="Z40">
            <v>-4.0000000000000036E-2</v>
          </cell>
        </row>
        <row r="42">
          <cell r="V42">
            <v>221.02999999999997</v>
          </cell>
          <cell r="X42">
            <v>10.019999999999994</v>
          </cell>
          <cell r="Y42">
            <v>10.46</v>
          </cell>
          <cell r="Z42">
            <v>-0.19999999999999929</v>
          </cell>
        </row>
        <row r="43">
          <cell r="V43">
            <v>20.409999999999997</v>
          </cell>
          <cell r="X43">
            <v>5.74</v>
          </cell>
          <cell r="Y43">
            <v>1.05</v>
          </cell>
          <cell r="Z43">
            <v>4.8000000000000007</v>
          </cell>
        </row>
        <row r="44">
          <cell r="V44">
            <v>151.62</v>
          </cell>
          <cell r="X44">
            <v>0</v>
          </cell>
          <cell r="Y44">
            <v>0</v>
          </cell>
          <cell r="Z44">
            <v>0</v>
          </cell>
        </row>
        <row r="46">
          <cell r="V46">
            <v>64.400000000000006</v>
          </cell>
          <cell r="X46">
            <v>0</v>
          </cell>
          <cell r="Y46">
            <v>4.18</v>
          </cell>
          <cell r="Z46">
            <v>3.8999999999999986</v>
          </cell>
        </row>
        <row r="47">
          <cell r="V47">
            <v>52.259999999999991</v>
          </cell>
          <cell r="X47">
            <v>12.46</v>
          </cell>
          <cell r="Y47">
            <v>4.18</v>
          </cell>
          <cell r="Z47">
            <v>13</v>
          </cell>
        </row>
        <row r="48">
          <cell r="V48">
            <v>93.490000000000009</v>
          </cell>
          <cell r="X48">
            <v>9.64</v>
          </cell>
          <cell r="Y48">
            <v>4.18</v>
          </cell>
          <cell r="Z48">
            <v>5.5500000000000007</v>
          </cell>
        </row>
        <row r="49">
          <cell r="Y49">
            <v>0</v>
          </cell>
          <cell r="Z49">
            <v>0</v>
          </cell>
        </row>
        <row r="51">
          <cell r="V51">
            <v>128.58000000000001</v>
          </cell>
          <cell r="X51">
            <v>0</v>
          </cell>
          <cell r="Y51">
            <v>4.18</v>
          </cell>
          <cell r="Z51">
            <v>9.8000000000000007</v>
          </cell>
        </row>
        <row r="52">
          <cell r="V52">
            <v>35.64</v>
          </cell>
          <cell r="X52">
            <v>0</v>
          </cell>
          <cell r="Y52">
            <v>0</v>
          </cell>
          <cell r="Z52">
            <v>8</v>
          </cell>
        </row>
        <row r="54">
          <cell r="V54">
            <v>191.75</v>
          </cell>
          <cell r="X54">
            <v>0</v>
          </cell>
          <cell r="Y54">
            <v>4.18</v>
          </cell>
          <cell r="Z54">
            <v>0</v>
          </cell>
        </row>
        <row r="55">
          <cell r="X55">
            <v>0</v>
          </cell>
          <cell r="Y55">
            <v>0</v>
          </cell>
          <cell r="Z55">
            <v>0</v>
          </cell>
        </row>
        <row r="56">
          <cell r="X56">
            <v>0</v>
          </cell>
          <cell r="Y56">
            <v>0</v>
          </cell>
          <cell r="Z56">
            <v>0</v>
          </cell>
        </row>
        <row r="58">
          <cell r="V58">
            <v>91.43</v>
          </cell>
          <cell r="X58">
            <v>0</v>
          </cell>
          <cell r="Y58">
            <v>4.18</v>
          </cell>
          <cell r="Z58">
            <v>1.8000000000000007</v>
          </cell>
        </row>
        <row r="59">
          <cell r="V59">
            <v>53.53</v>
          </cell>
          <cell r="X59">
            <v>24.46</v>
          </cell>
          <cell r="Y59">
            <v>0</v>
          </cell>
          <cell r="Z59">
            <v>2.4499999999999993</v>
          </cell>
        </row>
        <row r="61">
          <cell r="V61">
            <v>126.24000000000001</v>
          </cell>
          <cell r="X61">
            <v>0</v>
          </cell>
          <cell r="Y61">
            <v>5.65</v>
          </cell>
          <cell r="Z61">
            <v>7.2164496600635175E-16</v>
          </cell>
        </row>
        <row r="62">
          <cell r="V62">
            <v>89.550000000000011</v>
          </cell>
          <cell r="X62">
            <v>0</v>
          </cell>
          <cell r="Y62">
            <v>7.32</v>
          </cell>
          <cell r="Z62">
            <v>0</v>
          </cell>
        </row>
        <row r="64">
          <cell r="V64">
            <v>15.599999999999994</v>
          </cell>
          <cell r="X64">
            <v>3.17</v>
          </cell>
          <cell r="Y64">
            <v>4.18</v>
          </cell>
          <cell r="Z64">
            <v>2.8499999999999992</v>
          </cell>
        </row>
        <row r="65">
          <cell r="V65">
            <v>41.290000000000006</v>
          </cell>
          <cell r="X65">
            <v>8.74</v>
          </cell>
          <cell r="Y65">
            <v>0</v>
          </cell>
          <cell r="Z65">
            <v>2</v>
          </cell>
        </row>
        <row r="67">
          <cell r="V67">
            <v>44.949999999999989</v>
          </cell>
          <cell r="X67">
            <v>1.4900000000000002</v>
          </cell>
          <cell r="Y67">
            <v>4.18</v>
          </cell>
          <cell r="Z67">
            <v>4</v>
          </cell>
        </row>
        <row r="68">
          <cell r="V68">
            <v>75.360000000000014</v>
          </cell>
          <cell r="X68">
            <v>2.2300000000000004</v>
          </cell>
          <cell r="Y68">
            <v>2.09</v>
          </cell>
          <cell r="Z68">
            <v>8.5</v>
          </cell>
        </row>
        <row r="70">
          <cell r="V70">
            <v>86.34</v>
          </cell>
          <cell r="X70">
            <v>1.9800000000000004</v>
          </cell>
          <cell r="Y70">
            <v>1.05</v>
          </cell>
          <cell r="Z70">
            <v>5.8999999999999986</v>
          </cell>
        </row>
        <row r="71">
          <cell r="V71">
            <v>66.300000000000011</v>
          </cell>
          <cell r="X71">
            <v>1.1900000000000004</v>
          </cell>
          <cell r="Y71">
            <v>0</v>
          </cell>
          <cell r="Z71">
            <v>1.7300000000000004</v>
          </cell>
        </row>
        <row r="73">
          <cell r="V73">
            <v>146.10000000000002</v>
          </cell>
          <cell r="X73">
            <v>0.53999999999999915</v>
          </cell>
          <cell r="Y73">
            <v>4.18</v>
          </cell>
          <cell r="Z73">
            <v>1.0500000000000007</v>
          </cell>
        </row>
        <row r="74">
          <cell r="V74">
            <v>58.61</v>
          </cell>
          <cell r="X74">
            <v>4.43</v>
          </cell>
          <cell r="Y74">
            <v>2.09</v>
          </cell>
          <cell r="Z74">
            <v>4.3499999999999996</v>
          </cell>
        </row>
        <row r="75">
          <cell r="V75">
            <v>13.840000000000003</v>
          </cell>
          <cell r="X75">
            <v>-0.75</v>
          </cell>
          <cell r="Y75">
            <v>1.05</v>
          </cell>
          <cell r="Z75">
            <v>-2.95</v>
          </cell>
        </row>
        <row r="77">
          <cell r="V77">
            <v>133.57999999999998</v>
          </cell>
          <cell r="X77">
            <v>0</v>
          </cell>
          <cell r="Y77">
            <v>4.18</v>
          </cell>
          <cell r="Z77">
            <v>5.5</v>
          </cell>
        </row>
        <row r="78">
          <cell r="V78">
            <v>83.830000000000013</v>
          </cell>
          <cell r="X78">
            <v>0</v>
          </cell>
          <cell r="Y78">
            <v>4.18</v>
          </cell>
          <cell r="Z78">
            <v>1.3999999999999986</v>
          </cell>
        </row>
        <row r="79">
          <cell r="V79">
            <v>117.67000000000002</v>
          </cell>
          <cell r="X79">
            <v>0</v>
          </cell>
          <cell r="Y79">
            <v>0</v>
          </cell>
          <cell r="Z79">
            <v>0</v>
          </cell>
        </row>
        <row r="81">
          <cell r="V81">
            <v>162.23000000000002</v>
          </cell>
          <cell r="X81">
            <v>2.2400000000000002</v>
          </cell>
          <cell r="Y81">
            <v>4.18</v>
          </cell>
          <cell r="Z81">
            <v>5.6100000000000012</v>
          </cell>
        </row>
        <row r="82">
          <cell r="V82">
            <v>28.819999999999993</v>
          </cell>
          <cell r="X82">
            <v>1.9900000000000002</v>
          </cell>
          <cell r="Y82">
            <v>1.05</v>
          </cell>
          <cell r="Z82">
            <v>5.6999999999999993</v>
          </cell>
        </row>
        <row r="84">
          <cell r="V84">
            <v>82.789999999999992</v>
          </cell>
          <cell r="X84">
            <v>0</v>
          </cell>
          <cell r="Y84">
            <v>4.18</v>
          </cell>
          <cell r="Z84">
            <v>5.6999999999999993</v>
          </cell>
        </row>
        <row r="85">
          <cell r="V85">
            <v>250.95999999999998</v>
          </cell>
          <cell r="X85">
            <v>0</v>
          </cell>
          <cell r="Y85">
            <v>7.32</v>
          </cell>
          <cell r="Z85">
            <v>21.9</v>
          </cell>
        </row>
        <row r="87">
          <cell r="V87">
            <v>161.49</v>
          </cell>
          <cell r="X87">
            <v>2.4900000000000002</v>
          </cell>
          <cell r="Y87">
            <v>4.18</v>
          </cell>
          <cell r="Z87">
            <v>5.6</v>
          </cell>
        </row>
        <row r="88">
          <cell r="V88">
            <v>52.240000000000009</v>
          </cell>
          <cell r="X88">
            <v>3.6999999999999993</v>
          </cell>
          <cell r="Y88">
            <v>10.46</v>
          </cell>
          <cell r="Z88">
            <v>24.5</v>
          </cell>
        </row>
        <row r="90">
          <cell r="V90">
            <v>104.57</v>
          </cell>
          <cell r="X90">
            <v>2.21</v>
          </cell>
          <cell r="Y90">
            <v>4.0999999999999996</v>
          </cell>
          <cell r="Z90">
            <v>32.82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view="pageBreakPreview" topLeftCell="B1" zoomScaleSheetLayoutView="100" workbookViewId="0">
      <selection activeCell="G14" sqref="G14"/>
    </sheetView>
  </sheetViews>
  <sheetFormatPr defaultRowHeight="17.25"/>
  <cols>
    <col min="1" max="1" width="0" hidden="1" customWidth="1"/>
    <col min="2" max="2" width="9.140625" style="73"/>
    <col min="3" max="3" width="29" style="74" customWidth="1"/>
    <col min="4" max="4" width="20.42578125" style="75" hidden="1" customWidth="1"/>
    <col min="5" max="5" width="21.5703125" style="22" hidden="1" customWidth="1"/>
    <col min="6" max="6" width="17.5703125" style="82" bestFit="1" customWidth="1"/>
    <col min="7" max="7" width="13.42578125" style="77" customWidth="1"/>
    <col min="8" max="8" width="13.140625" style="77" bestFit="1" customWidth="1"/>
    <col min="9" max="9" width="9.5703125" style="77" bestFit="1" customWidth="1"/>
  </cols>
  <sheetData>
    <row r="1" spans="1:9">
      <c r="A1" s="1">
        <v>1</v>
      </c>
      <c r="B1" s="58"/>
      <c r="C1" s="117" t="s">
        <v>112</v>
      </c>
      <c r="D1" s="117"/>
      <c r="E1" s="117"/>
      <c r="F1" s="76"/>
    </row>
    <row r="2" spans="1:9">
      <c r="A2" s="1">
        <v>2</v>
      </c>
      <c r="B2" s="58"/>
      <c r="C2" s="117" t="s">
        <v>0</v>
      </c>
      <c r="D2" s="117"/>
      <c r="E2" s="117"/>
      <c r="F2" s="76"/>
    </row>
    <row r="3" spans="1:9" s="17" customFormat="1" ht="27.75" customHeight="1">
      <c r="A3" s="17">
        <v>3</v>
      </c>
      <c r="B3" s="118" t="s">
        <v>118</v>
      </c>
      <c r="C3" s="118"/>
      <c r="D3" s="118"/>
      <c r="E3" s="118"/>
      <c r="F3" s="119"/>
      <c r="G3" s="119"/>
      <c r="H3" s="119"/>
      <c r="I3" s="119"/>
    </row>
    <row r="4" spans="1:9">
      <c r="A4" s="34">
        <v>4</v>
      </c>
      <c r="B4" s="1"/>
      <c r="C4" s="63"/>
      <c r="D4" s="14"/>
      <c r="E4" s="14"/>
      <c r="F4" s="78"/>
      <c r="H4" s="77" t="s">
        <v>114</v>
      </c>
    </row>
    <row r="5" spans="1:9" ht="49.5">
      <c r="A5" s="4" t="e">
        <f>'[1]BE 2017-18'!#REF!</f>
        <v>#REF!</v>
      </c>
      <c r="B5" s="21" t="str">
        <f>'[1]BE 2017-18'!A2</f>
        <v xml:space="preserve">S.No. </v>
      </c>
      <c r="C5" s="83" t="s">
        <v>1</v>
      </c>
      <c r="D5" s="21" t="s">
        <v>2</v>
      </c>
      <c r="E5" s="21" t="s">
        <v>3</v>
      </c>
      <c r="F5" s="79" t="s">
        <v>94</v>
      </c>
      <c r="G5" s="79" t="s">
        <v>92</v>
      </c>
      <c r="H5" s="79" t="s">
        <v>60</v>
      </c>
      <c r="I5" s="79" t="s">
        <v>61</v>
      </c>
    </row>
    <row r="6" spans="1:9" ht="16.5">
      <c r="A6" s="4">
        <v>4</v>
      </c>
      <c r="B6" s="71"/>
      <c r="C6" s="70"/>
      <c r="D6" s="66"/>
      <c r="E6" s="67" t="s">
        <v>113</v>
      </c>
      <c r="F6" s="80"/>
      <c r="G6" s="80"/>
      <c r="H6" s="80"/>
      <c r="I6" s="79"/>
    </row>
    <row r="7" spans="1:9" ht="18.75">
      <c r="A7" s="4"/>
      <c r="B7" s="37"/>
      <c r="C7" s="24" t="s">
        <v>4</v>
      </c>
      <c r="D7" s="4"/>
      <c r="E7" s="25"/>
      <c r="F7" s="32">
        <f>[2]Ex2!$W8</f>
        <v>13.299999999999997</v>
      </c>
      <c r="G7" s="32">
        <f>[3]Ex2!$Y8</f>
        <v>6.28</v>
      </c>
      <c r="H7" s="32">
        <f>[2]Ex2!$AA8</f>
        <v>0</v>
      </c>
      <c r="I7" s="32">
        <f>+F7+G7+H7</f>
        <v>19.579999999999998</v>
      </c>
    </row>
    <row r="8" spans="1:9" ht="37.5">
      <c r="A8" s="4"/>
      <c r="B8" s="4"/>
      <c r="C8" s="24" t="s">
        <v>62</v>
      </c>
      <c r="D8" s="4"/>
      <c r="E8" s="25"/>
      <c r="F8" s="32">
        <f>[2]Ex2!$W9</f>
        <v>0</v>
      </c>
      <c r="G8" s="32">
        <f>[3]Ex2!$Y9</f>
        <v>0</v>
      </c>
      <c r="H8" s="32">
        <f>[2]Ex2!$AA9</f>
        <v>0</v>
      </c>
      <c r="I8" s="32">
        <f t="shared" ref="I8:I71" si="0">+F8+G8+H8</f>
        <v>0</v>
      </c>
    </row>
    <row r="9" spans="1:9" thickBot="1">
      <c r="A9" s="5">
        <v>1</v>
      </c>
      <c r="B9" s="5">
        <v>1</v>
      </c>
      <c r="C9" s="72" t="s">
        <v>4</v>
      </c>
      <c r="D9" s="6" t="s">
        <v>5</v>
      </c>
      <c r="E9" s="18">
        <v>10672101019</v>
      </c>
      <c r="F9" s="79">
        <f>+F7+F8</f>
        <v>13.299999999999997</v>
      </c>
      <c r="G9" s="79">
        <f t="shared" ref="G9:H9" si="1">+G7+G8</f>
        <v>6.28</v>
      </c>
      <c r="H9" s="79">
        <f t="shared" si="1"/>
        <v>0</v>
      </c>
      <c r="I9" s="79">
        <f>+I7+I8</f>
        <v>19.579999999999998</v>
      </c>
    </row>
    <row r="10" spans="1:9" ht="18.75">
      <c r="A10" s="5"/>
      <c r="B10" s="38"/>
      <c r="C10" s="24" t="s">
        <v>6</v>
      </c>
      <c r="D10" s="6"/>
      <c r="E10" s="20"/>
      <c r="F10" s="32">
        <f>[2]Ex2!$W11</f>
        <v>12.649999999999999</v>
      </c>
      <c r="G10" s="32">
        <f>[3]Ex2!$Y11</f>
        <v>4.18</v>
      </c>
      <c r="H10" s="32">
        <f>[2]Ex2!$AA11</f>
        <v>0</v>
      </c>
      <c r="I10" s="32">
        <f t="shared" si="0"/>
        <v>16.829999999999998</v>
      </c>
    </row>
    <row r="11" spans="1:9" ht="37.5">
      <c r="A11" s="5"/>
      <c r="B11" s="5"/>
      <c r="C11" s="24" t="s">
        <v>63</v>
      </c>
      <c r="D11" s="6"/>
      <c r="E11" s="20"/>
      <c r="F11" s="32">
        <f>[2]Ex2!$W12</f>
        <v>0</v>
      </c>
      <c r="G11" s="32">
        <f>[3]Ex2!$Y12</f>
        <v>0</v>
      </c>
      <c r="H11" s="32">
        <f>[2]Ex2!$AA12</f>
        <v>0</v>
      </c>
      <c r="I11" s="32">
        <f t="shared" si="0"/>
        <v>0</v>
      </c>
    </row>
    <row r="12" spans="1:9" thickBot="1">
      <c r="A12" s="5">
        <v>2</v>
      </c>
      <c r="B12" s="5">
        <v>2</v>
      </c>
      <c r="C12" s="72" t="s">
        <v>6</v>
      </c>
      <c r="D12" s="6" t="s">
        <v>7</v>
      </c>
      <c r="E12" s="19">
        <v>10672101038</v>
      </c>
      <c r="F12" s="79">
        <f>+F10+F11</f>
        <v>12.649999999999999</v>
      </c>
      <c r="G12" s="79">
        <f t="shared" ref="G12:I12" si="2">+G10+G11</f>
        <v>4.18</v>
      </c>
      <c r="H12" s="79">
        <f t="shared" si="2"/>
        <v>0</v>
      </c>
      <c r="I12" s="79">
        <f t="shared" si="2"/>
        <v>16.829999999999998</v>
      </c>
    </row>
    <row r="13" spans="1:9" ht="19.5" thickBot="1">
      <c r="A13" s="5"/>
      <c r="B13" s="38"/>
      <c r="C13" s="24" t="s">
        <v>8</v>
      </c>
      <c r="D13" s="6"/>
      <c r="E13" s="19"/>
      <c r="F13" s="32">
        <f>[2]Ex2!$W14</f>
        <v>10.090000000000003</v>
      </c>
      <c r="G13" s="32">
        <f>[3]Ex2!$Y14</f>
        <v>8.3699999999999992</v>
      </c>
      <c r="H13" s="32">
        <f>[2]Ex2!$AA14</f>
        <v>0</v>
      </c>
      <c r="I13" s="32">
        <f t="shared" si="0"/>
        <v>18.46</v>
      </c>
    </row>
    <row r="14" spans="1:9" ht="57" thickBot="1">
      <c r="A14" s="5"/>
      <c r="B14" s="5"/>
      <c r="C14" s="24" t="s">
        <v>64</v>
      </c>
      <c r="D14" s="6"/>
      <c r="E14" s="19"/>
      <c r="F14" s="32">
        <f>[2]Ex2!$W15</f>
        <v>5.9099999999999966</v>
      </c>
      <c r="G14" s="32">
        <f>[3]Ex2!$Y15</f>
        <v>0</v>
      </c>
      <c r="H14" s="32">
        <f>[2]Ex2!$AA15</f>
        <v>0</v>
      </c>
      <c r="I14" s="32">
        <f t="shared" si="0"/>
        <v>5.9099999999999966</v>
      </c>
    </row>
    <row r="15" spans="1:9" thickBot="1">
      <c r="A15" s="5">
        <v>3</v>
      </c>
      <c r="B15" s="5">
        <v>3</v>
      </c>
      <c r="C15" s="72" t="s">
        <v>8</v>
      </c>
      <c r="D15" s="6" t="s">
        <v>9</v>
      </c>
      <c r="E15" s="19">
        <v>10672101039</v>
      </c>
      <c r="F15" s="79">
        <f>+F14+F13</f>
        <v>16</v>
      </c>
      <c r="G15" s="79">
        <f t="shared" ref="G15:I15" si="3">+G14+G13</f>
        <v>8.3699999999999992</v>
      </c>
      <c r="H15" s="79">
        <f t="shared" si="3"/>
        <v>0</v>
      </c>
      <c r="I15" s="79">
        <f t="shared" si="3"/>
        <v>24.369999999999997</v>
      </c>
    </row>
    <row r="16" spans="1:9" ht="19.5" thickBot="1">
      <c r="A16" s="5"/>
      <c r="B16" s="38"/>
      <c r="C16" s="24" t="s">
        <v>10</v>
      </c>
      <c r="D16" s="6"/>
      <c r="E16" s="19"/>
      <c r="F16" s="32">
        <f>[2]Ex2!$W17</f>
        <v>7.1</v>
      </c>
      <c r="G16" s="32">
        <f>[3]Ex2!$Y17</f>
        <v>4.18</v>
      </c>
      <c r="H16" s="32">
        <f>[2]Ex2!$AA17</f>
        <v>0</v>
      </c>
      <c r="I16" s="32">
        <f t="shared" si="0"/>
        <v>11.28</v>
      </c>
    </row>
    <row r="17" spans="1:9" ht="57" thickBot="1">
      <c r="A17" s="5"/>
      <c r="B17" s="5"/>
      <c r="C17" s="24" t="s">
        <v>65</v>
      </c>
      <c r="D17" s="6"/>
      <c r="E17" s="19"/>
      <c r="F17" s="32">
        <f>[2]Ex2!$W18</f>
        <v>0.33</v>
      </c>
      <c r="G17" s="32">
        <f>[3]Ex2!$Y18</f>
        <v>0</v>
      </c>
      <c r="H17" s="32">
        <f>[2]Ex2!$AA18</f>
        <v>0</v>
      </c>
      <c r="I17" s="32">
        <f t="shared" si="0"/>
        <v>0.33</v>
      </c>
    </row>
    <row r="18" spans="1:9" thickBot="1">
      <c r="A18" s="5">
        <v>4</v>
      </c>
      <c r="B18" s="5">
        <v>4</v>
      </c>
      <c r="C18" s="72" t="s">
        <v>10</v>
      </c>
      <c r="D18" s="6" t="s">
        <v>11</v>
      </c>
      <c r="E18" s="19">
        <v>10672101035</v>
      </c>
      <c r="F18" s="79">
        <f>+F17+F16</f>
        <v>7.43</v>
      </c>
      <c r="G18" s="79">
        <f t="shared" ref="G18:I18" si="4">+G17+G16</f>
        <v>4.18</v>
      </c>
      <c r="H18" s="79">
        <f t="shared" si="4"/>
        <v>0</v>
      </c>
      <c r="I18" s="79">
        <f t="shared" si="4"/>
        <v>11.61</v>
      </c>
    </row>
    <row r="19" spans="1:9" ht="18.75">
      <c r="A19" s="5"/>
      <c r="B19" s="38"/>
      <c r="C19" s="24" t="s">
        <v>12</v>
      </c>
      <c r="D19" s="6"/>
      <c r="E19" s="20"/>
      <c r="F19" s="32">
        <f>[2]Ex2!$W20</f>
        <v>351.45999999999987</v>
      </c>
      <c r="G19" s="32">
        <f>[3]Ex2!$Y20</f>
        <v>20.92</v>
      </c>
      <c r="H19" s="32">
        <f>[2]Ex2!$AA20</f>
        <v>0.74999999999999978</v>
      </c>
      <c r="I19" s="32">
        <f t="shared" si="0"/>
        <v>373.12999999999988</v>
      </c>
    </row>
    <row r="20" spans="1:9" ht="37.5">
      <c r="A20" s="5"/>
      <c r="B20" s="5"/>
      <c r="C20" s="24" t="s">
        <v>66</v>
      </c>
      <c r="D20" s="6"/>
      <c r="E20" s="20"/>
      <c r="F20" s="32">
        <f>[2]Ex2!$W21</f>
        <v>5.0799999999999983</v>
      </c>
      <c r="G20" s="32">
        <f>[3]Ex2!$Y21</f>
        <v>0</v>
      </c>
      <c r="H20" s="32">
        <f>[2]Ex2!$AA21</f>
        <v>0</v>
      </c>
      <c r="I20" s="32">
        <f t="shared" si="0"/>
        <v>5.0799999999999983</v>
      </c>
    </row>
    <row r="21" spans="1:9" ht="37.5">
      <c r="A21" s="5"/>
      <c r="B21" s="5"/>
      <c r="C21" s="62" t="s">
        <v>67</v>
      </c>
      <c r="D21" s="6"/>
      <c r="E21" s="20"/>
      <c r="F21" s="32">
        <f>[2]Ex2!$W22</f>
        <v>0</v>
      </c>
      <c r="G21" s="32">
        <f>[3]Ex2!$Y22</f>
        <v>2.62</v>
      </c>
      <c r="H21" s="32">
        <f>[2]Ex2!$AA22</f>
        <v>0</v>
      </c>
      <c r="I21" s="32">
        <f t="shared" si="0"/>
        <v>2.62</v>
      </c>
    </row>
    <row r="22" spans="1:9" ht="56.25">
      <c r="A22" s="5"/>
      <c r="B22" s="5"/>
      <c r="C22" s="24" t="s">
        <v>68</v>
      </c>
      <c r="D22" s="6"/>
      <c r="E22" s="20"/>
      <c r="F22" s="32">
        <f>[2]Ex2!$W23</f>
        <v>14.329999999999998</v>
      </c>
      <c r="G22" s="32">
        <f>[3]Ex2!$Y23</f>
        <v>0</v>
      </c>
      <c r="H22" s="32">
        <f>[2]Ex2!$AA23</f>
        <v>0</v>
      </c>
      <c r="I22" s="32">
        <f t="shared" si="0"/>
        <v>14.329999999999998</v>
      </c>
    </row>
    <row r="23" spans="1:9" ht="56.25">
      <c r="A23" s="5"/>
      <c r="B23" s="5"/>
      <c r="C23" s="24" t="s">
        <v>69</v>
      </c>
      <c r="D23" s="6"/>
      <c r="E23" s="20"/>
      <c r="F23" s="32">
        <f>[2]Ex2!$W24</f>
        <v>12.010000000000002</v>
      </c>
      <c r="G23" s="32">
        <f>[3]Ex2!$Y24</f>
        <v>0</v>
      </c>
      <c r="H23" s="32">
        <f>[2]Ex2!$AA24</f>
        <v>0</v>
      </c>
      <c r="I23" s="32">
        <f t="shared" si="0"/>
        <v>12.010000000000002</v>
      </c>
    </row>
    <row r="24" spans="1:9" ht="56.25">
      <c r="A24" s="5"/>
      <c r="B24" s="5"/>
      <c r="C24" s="24" t="s">
        <v>70</v>
      </c>
      <c r="D24" s="6"/>
      <c r="E24" s="20"/>
      <c r="F24" s="32">
        <f>[2]Ex2!$W25</f>
        <v>5.89</v>
      </c>
      <c r="G24" s="32">
        <f>[3]Ex2!$Y25</f>
        <v>2.62</v>
      </c>
      <c r="H24" s="32">
        <f>[2]Ex2!$AA25</f>
        <v>0</v>
      </c>
      <c r="I24" s="32">
        <f t="shared" si="0"/>
        <v>8.51</v>
      </c>
    </row>
    <row r="25" spans="1:9" ht="37.5">
      <c r="A25" s="5"/>
      <c r="B25" s="5"/>
      <c r="C25" s="24" t="s">
        <v>71</v>
      </c>
      <c r="D25" s="6"/>
      <c r="E25" s="20"/>
      <c r="F25" s="32">
        <f>[2]Ex2!$W26</f>
        <v>-120</v>
      </c>
      <c r="G25" s="32">
        <f>[3]Ex2!$Y26</f>
        <v>110.39999999999998</v>
      </c>
      <c r="H25" s="32">
        <f>[2]Ex2!$AA26</f>
        <v>0</v>
      </c>
      <c r="I25" s="32">
        <f t="shared" si="0"/>
        <v>-9.6000000000000227</v>
      </c>
    </row>
    <row r="26" spans="1:9" thickBot="1">
      <c r="A26" s="5">
        <v>5</v>
      </c>
      <c r="B26" s="5">
        <v>5</v>
      </c>
      <c r="C26" s="72" t="s">
        <v>12</v>
      </c>
      <c r="D26" s="6" t="s">
        <v>13</v>
      </c>
      <c r="E26" s="18">
        <v>10672101027</v>
      </c>
      <c r="F26" s="79">
        <f>SUM(F19:F25)</f>
        <v>268.76999999999981</v>
      </c>
      <c r="G26" s="79">
        <f t="shared" ref="G26:I26" si="5">SUM(G19:G25)</f>
        <v>136.55999999999997</v>
      </c>
      <c r="H26" s="79">
        <f t="shared" si="5"/>
        <v>0.74999999999999978</v>
      </c>
      <c r="I26" s="79">
        <f t="shared" si="5"/>
        <v>406.07999999999981</v>
      </c>
    </row>
    <row r="27" spans="1:9" ht="31.5">
      <c r="A27" s="5">
        <v>6</v>
      </c>
      <c r="B27" s="5">
        <v>6</v>
      </c>
      <c r="C27" s="72" t="s">
        <v>72</v>
      </c>
      <c r="D27" s="6" t="s">
        <v>58</v>
      </c>
      <c r="E27" s="20">
        <v>10672101110</v>
      </c>
      <c r="F27" s="79">
        <f>[2]Ex2!$W$27</f>
        <v>0</v>
      </c>
      <c r="G27" s="79">
        <f>[3]Ex2!$Y$27</f>
        <v>3.14</v>
      </c>
      <c r="H27" s="79">
        <f>[2]Ex2!$AA$27</f>
        <v>0</v>
      </c>
      <c r="I27" s="79">
        <f t="shared" si="0"/>
        <v>3.14</v>
      </c>
    </row>
    <row r="28" spans="1:9" ht="18.75">
      <c r="A28" s="5"/>
      <c r="B28" s="38"/>
      <c r="C28" s="61" t="s">
        <v>13</v>
      </c>
      <c r="D28" s="6"/>
      <c r="E28" s="20"/>
      <c r="F28" s="32">
        <f>+F26+F27</f>
        <v>268.76999999999981</v>
      </c>
      <c r="G28" s="32">
        <f t="shared" ref="G28:H28" si="6">+G26+G27</f>
        <v>139.69999999999996</v>
      </c>
      <c r="H28" s="32">
        <f t="shared" si="6"/>
        <v>0.74999999999999978</v>
      </c>
      <c r="I28" s="32">
        <f t="shared" si="0"/>
        <v>409.2199999999998</v>
      </c>
    </row>
    <row r="29" spans="1:9" ht="18.75">
      <c r="A29" s="5"/>
      <c r="B29" s="5"/>
      <c r="C29" s="24" t="s">
        <v>14</v>
      </c>
      <c r="D29" s="6"/>
      <c r="E29" s="20"/>
      <c r="F29" s="32">
        <f>[2]Ex2!$W29</f>
        <v>10.850000000000001</v>
      </c>
      <c r="G29" s="32">
        <f>[3]Ex2!$Y29</f>
        <v>4.18</v>
      </c>
      <c r="H29" s="32">
        <f>[2]Ex2!$AA29</f>
        <v>0</v>
      </c>
      <c r="I29" s="32">
        <f t="shared" si="0"/>
        <v>15.030000000000001</v>
      </c>
    </row>
    <row r="30" spans="1:9" ht="56.25">
      <c r="A30" s="5"/>
      <c r="B30" s="5"/>
      <c r="C30" s="24" t="s">
        <v>73</v>
      </c>
      <c r="D30" s="6"/>
      <c r="E30" s="20"/>
      <c r="F30" s="32">
        <f>[2]Ex2!$W30</f>
        <v>0.45999999999999996</v>
      </c>
      <c r="G30" s="32">
        <f>[3]Ex2!$Y30</f>
        <v>2.09</v>
      </c>
      <c r="H30" s="32">
        <f>[2]Ex2!$AA30</f>
        <v>0</v>
      </c>
      <c r="I30" s="32">
        <f t="shared" si="0"/>
        <v>2.5499999999999998</v>
      </c>
    </row>
    <row r="31" spans="1:9" ht="16.5">
      <c r="A31" s="5">
        <v>7</v>
      </c>
      <c r="B31" s="5">
        <v>7</v>
      </c>
      <c r="C31" s="72" t="s">
        <v>14</v>
      </c>
      <c r="D31" s="7" t="s">
        <v>15</v>
      </c>
      <c r="E31" s="8" t="s">
        <v>59</v>
      </c>
      <c r="F31" s="79">
        <f>+F29+F30</f>
        <v>11.310000000000002</v>
      </c>
      <c r="G31" s="79">
        <f t="shared" ref="G31:I31" si="7">+G29+G30</f>
        <v>6.27</v>
      </c>
      <c r="H31" s="79">
        <f t="shared" si="7"/>
        <v>0</v>
      </c>
      <c r="I31" s="79">
        <f t="shared" si="7"/>
        <v>17.580000000000002</v>
      </c>
    </row>
    <row r="32" spans="1:9" ht="18.75">
      <c r="A32" s="5"/>
      <c r="B32" s="38"/>
      <c r="C32" s="24" t="s">
        <v>16</v>
      </c>
      <c r="D32" s="7"/>
      <c r="E32" s="26"/>
      <c r="F32" s="32">
        <f>[2]Ex2!$W32</f>
        <v>46.960000000000008</v>
      </c>
      <c r="G32" s="32">
        <f>[3]Ex2!$Y32</f>
        <v>4.18</v>
      </c>
      <c r="H32" s="32">
        <f>[2]Ex2!$AA32</f>
        <v>0</v>
      </c>
      <c r="I32" s="32">
        <f t="shared" si="0"/>
        <v>51.140000000000008</v>
      </c>
    </row>
    <row r="33" spans="1:9" ht="47.25">
      <c r="A33" s="5"/>
      <c r="B33" s="5"/>
      <c r="C33" s="112" t="s">
        <v>95</v>
      </c>
      <c r="D33" s="7"/>
      <c r="E33" s="26"/>
      <c r="F33" s="32">
        <f>[2]Ex2!$W33</f>
        <v>0</v>
      </c>
      <c r="G33" s="32">
        <f>[3]Ex2!$Y33</f>
        <v>2.09</v>
      </c>
      <c r="H33" s="32">
        <f>[2]Ex2!$AA33</f>
        <v>0</v>
      </c>
      <c r="I33" s="32">
        <f t="shared" si="0"/>
        <v>2.09</v>
      </c>
    </row>
    <row r="34" spans="1:9" ht="63">
      <c r="A34" s="5"/>
      <c r="B34" s="5"/>
      <c r="C34" s="112" t="s">
        <v>96</v>
      </c>
      <c r="D34" s="7"/>
      <c r="E34" s="26"/>
      <c r="F34" s="32">
        <f>[2]Ex2!$W34</f>
        <v>4.47</v>
      </c>
      <c r="G34" s="32">
        <f>[3]Ex2!$Y34</f>
        <v>2.09</v>
      </c>
      <c r="H34" s="32">
        <f>[2]Ex2!$AA34</f>
        <v>0</v>
      </c>
      <c r="I34" s="32">
        <f t="shared" si="0"/>
        <v>6.56</v>
      </c>
    </row>
    <row r="35" spans="1:9" thickBot="1">
      <c r="A35" s="5">
        <v>8</v>
      </c>
      <c r="B35" s="5">
        <v>8</v>
      </c>
      <c r="C35" s="72" t="s">
        <v>16</v>
      </c>
      <c r="D35" s="6" t="s">
        <v>17</v>
      </c>
      <c r="E35" s="19">
        <v>10672101040</v>
      </c>
      <c r="F35" s="79">
        <f>+F34+F33+F32</f>
        <v>51.430000000000007</v>
      </c>
      <c r="G35" s="79">
        <f t="shared" ref="G35:I35" si="8">+G34+G33+G32</f>
        <v>8.36</v>
      </c>
      <c r="H35" s="79">
        <f t="shared" si="8"/>
        <v>0</v>
      </c>
      <c r="I35" s="79">
        <f t="shared" si="8"/>
        <v>59.790000000000006</v>
      </c>
    </row>
    <row r="36" spans="1:9" ht="19.5" thickBot="1">
      <c r="A36" s="5"/>
      <c r="B36" s="5"/>
      <c r="C36" s="24" t="s">
        <v>18</v>
      </c>
      <c r="D36" s="6"/>
      <c r="E36" s="19"/>
      <c r="F36" s="32">
        <f>[2]Ex2!$W36</f>
        <v>30.35</v>
      </c>
      <c r="G36" s="32">
        <f>[3]Ex2!$Y36</f>
        <v>4.18</v>
      </c>
      <c r="H36" s="32">
        <f>[2]Ex2!$AA36</f>
        <v>0</v>
      </c>
      <c r="I36" s="32">
        <f t="shared" si="0"/>
        <v>34.53</v>
      </c>
    </row>
    <row r="37" spans="1:9" ht="38.25" thickBot="1">
      <c r="A37" s="38"/>
      <c r="B37" s="38"/>
      <c r="C37" s="24" t="s">
        <v>74</v>
      </c>
      <c r="D37" s="6"/>
      <c r="E37" s="19"/>
      <c r="F37" s="32">
        <f>[2]Ex2!$W37</f>
        <v>0</v>
      </c>
      <c r="G37" s="32">
        <f>[3]Ex2!$Y37</f>
        <v>0</v>
      </c>
      <c r="H37" s="32">
        <f>[2]Ex2!$AA37</f>
        <v>0</v>
      </c>
      <c r="I37" s="32">
        <f t="shared" si="0"/>
        <v>0</v>
      </c>
    </row>
    <row r="38" spans="1:9" thickBot="1">
      <c r="A38" s="5">
        <v>9</v>
      </c>
      <c r="B38" s="5">
        <v>9</v>
      </c>
      <c r="C38" s="72" t="s">
        <v>75</v>
      </c>
      <c r="D38" s="6" t="s">
        <v>19</v>
      </c>
      <c r="E38" s="19">
        <v>10672101036</v>
      </c>
      <c r="F38" s="79">
        <f>+F37+F36</f>
        <v>30.35</v>
      </c>
      <c r="G38" s="79">
        <f t="shared" ref="G38:I38" si="9">+G37+G36</f>
        <v>4.18</v>
      </c>
      <c r="H38" s="79">
        <f t="shared" si="9"/>
        <v>0</v>
      </c>
      <c r="I38" s="79">
        <f t="shared" si="9"/>
        <v>34.53</v>
      </c>
    </row>
    <row r="39" spans="1:9" ht="38.25" thickBot="1">
      <c r="A39" s="5"/>
      <c r="B39" s="5"/>
      <c r="C39" s="24" t="s">
        <v>20</v>
      </c>
      <c r="D39" s="6"/>
      <c r="E39" s="19"/>
      <c r="F39" s="32">
        <f>[2]Ex2!$W39</f>
        <v>11.46</v>
      </c>
      <c r="G39" s="32">
        <f>[3]Ex2!$Y39</f>
        <v>4.18</v>
      </c>
      <c r="H39" s="32">
        <f>[2]Ex2!$AA39</f>
        <v>0</v>
      </c>
      <c r="I39" s="32">
        <f t="shared" si="0"/>
        <v>15.64</v>
      </c>
    </row>
    <row r="40" spans="1:9" ht="19.5" thickBot="1">
      <c r="A40" s="38"/>
      <c r="B40" s="38"/>
      <c r="C40" s="24" t="s">
        <v>76</v>
      </c>
      <c r="D40" s="6"/>
      <c r="E40" s="19"/>
      <c r="F40" s="32">
        <f>[2]Ex2!$W40</f>
        <v>4.67</v>
      </c>
      <c r="G40" s="32">
        <f>[3]Ex2!$Y40</f>
        <v>2.09</v>
      </c>
      <c r="H40" s="32">
        <f>[2]Ex2!$AA40</f>
        <v>0</v>
      </c>
      <c r="I40" s="32">
        <f t="shared" si="0"/>
        <v>6.76</v>
      </c>
    </row>
    <row r="41" spans="1:9" thickBot="1">
      <c r="A41" s="5">
        <v>10</v>
      </c>
      <c r="B41" s="5">
        <v>10</v>
      </c>
      <c r="C41" s="72" t="s">
        <v>20</v>
      </c>
      <c r="D41" s="6" t="s">
        <v>21</v>
      </c>
      <c r="E41" s="19">
        <v>10672101041</v>
      </c>
      <c r="F41" s="79">
        <f>+F40+F39</f>
        <v>16.130000000000003</v>
      </c>
      <c r="G41" s="79">
        <f t="shared" ref="G41:I41" si="10">+G40+G39</f>
        <v>6.27</v>
      </c>
      <c r="H41" s="79">
        <f t="shared" si="10"/>
        <v>0</v>
      </c>
      <c r="I41" s="79">
        <f t="shared" si="10"/>
        <v>22.4</v>
      </c>
    </row>
    <row r="42" spans="1:9" ht="18.75">
      <c r="A42" s="5"/>
      <c r="B42" s="5"/>
      <c r="C42" s="24" t="s">
        <v>22</v>
      </c>
      <c r="D42" s="6"/>
      <c r="E42" s="20"/>
      <c r="F42" s="32">
        <f>[2]Ex2!$W42</f>
        <v>55.19</v>
      </c>
      <c r="G42" s="32">
        <f>[3]Ex2!$Y42</f>
        <v>10.46</v>
      </c>
      <c r="H42" s="32">
        <f>[2]Ex2!$AA42</f>
        <v>0</v>
      </c>
      <c r="I42" s="32">
        <f t="shared" si="0"/>
        <v>65.650000000000006</v>
      </c>
    </row>
    <row r="43" spans="1:9" ht="56.25">
      <c r="A43" s="38"/>
      <c r="B43" s="38"/>
      <c r="C43" s="24" t="s">
        <v>77</v>
      </c>
      <c r="D43" s="6"/>
      <c r="E43" s="20"/>
      <c r="F43" s="32">
        <f>[2]Ex2!$W43</f>
        <v>3.92</v>
      </c>
      <c r="G43" s="32">
        <f>[3]Ex2!$Y43</f>
        <v>1.05</v>
      </c>
      <c r="H43" s="32">
        <f>[2]Ex2!$AA43</f>
        <v>0</v>
      </c>
      <c r="I43" s="32">
        <f t="shared" si="0"/>
        <v>4.97</v>
      </c>
    </row>
    <row r="44" spans="1:9" ht="56.25">
      <c r="A44" s="5"/>
      <c r="B44" s="5"/>
      <c r="C44" s="24" t="s">
        <v>78</v>
      </c>
      <c r="D44" s="6"/>
      <c r="E44" s="20"/>
      <c r="F44" s="32">
        <f>[2]Ex2!$W44</f>
        <v>12.91</v>
      </c>
      <c r="G44" s="32">
        <f>[3]Ex2!$Y44</f>
        <v>0</v>
      </c>
      <c r="H44" s="32">
        <f>[2]Ex2!$AA44</f>
        <v>0</v>
      </c>
      <c r="I44" s="32">
        <f t="shared" si="0"/>
        <v>12.91</v>
      </c>
    </row>
    <row r="45" spans="1:9" thickBot="1">
      <c r="A45" s="5">
        <v>11</v>
      </c>
      <c r="B45" s="5">
        <v>11</v>
      </c>
      <c r="C45" s="72" t="s">
        <v>22</v>
      </c>
      <c r="D45" s="6" t="s">
        <v>23</v>
      </c>
      <c r="E45" s="18">
        <v>10672101006</v>
      </c>
      <c r="F45" s="79">
        <f>+F43+F42+F44</f>
        <v>72.02</v>
      </c>
      <c r="G45" s="79">
        <f t="shared" ref="G45:I45" si="11">+G43+G42+G44</f>
        <v>11.510000000000002</v>
      </c>
      <c r="H45" s="79">
        <f t="shared" si="11"/>
        <v>0</v>
      </c>
      <c r="I45" s="79">
        <f t="shared" si="11"/>
        <v>83.53</v>
      </c>
    </row>
    <row r="46" spans="1:9" thickBot="1">
      <c r="A46" s="5">
        <v>12</v>
      </c>
      <c r="B46" s="5">
        <v>12</v>
      </c>
      <c r="C46" s="72" t="s">
        <v>24</v>
      </c>
      <c r="D46" s="6" t="s">
        <v>25</v>
      </c>
      <c r="E46" s="19">
        <v>10672101042</v>
      </c>
      <c r="F46" s="79">
        <f>[2]Ex2!$W46</f>
        <v>74.889999999999986</v>
      </c>
      <c r="G46" s="79">
        <f>[3]Ex2!$Y46</f>
        <v>4.18</v>
      </c>
      <c r="H46" s="79">
        <f>[2]Ex2!$AA46</f>
        <v>0</v>
      </c>
      <c r="I46" s="79">
        <f t="shared" si="0"/>
        <v>79.069999999999993</v>
      </c>
    </row>
    <row r="47" spans="1:9" thickBot="1">
      <c r="A47" s="5">
        <v>13</v>
      </c>
      <c r="B47" s="5">
        <v>13</v>
      </c>
      <c r="C47" s="72" t="s">
        <v>26</v>
      </c>
      <c r="D47" s="6" t="s">
        <v>27</v>
      </c>
      <c r="E47" s="19">
        <v>10672101021</v>
      </c>
      <c r="F47" s="79">
        <f>[2]Ex2!$W47</f>
        <v>13.469999999999999</v>
      </c>
      <c r="G47" s="79">
        <f>[3]Ex2!$Y47</f>
        <v>4.18</v>
      </c>
      <c r="H47" s="79">
        <f>[2]Ex2!$AA47</f>
        <v>0.37999999999999984</v>
      </c>
      <c r="I47" s="79">
        <f t="shared" si="0"/>
        <v>18.029999999999998</v>
      </c>
    </row>
    <row r="48" spans="1:9" ht="19.5" thickBot="1">
      <c r="A48" s="5"/>
      <c r="B48" s="5"/>
      <c r="C48" s="24" t="s">
        <v>115</v>
      </c>
      <c r="D48" s="6"/>
      <c r="E48" s="19"/>
      <c r="F48" s="32">
        <f>[2]Ex2!$W48</f>
        <v>2</v>
      </c>
      <c r="G48" s="32">
        <f>[3]Ex2!$Y48</f>
        <v>4.18</v>
      </c>
      <c r="H48" s="32">
        <f>[2]Ex2!$AA48</f>
        <v>0</v>
      </c>
      <c r="I48" s="32">
        <f t="shared" si="0"/>
        <v>6.18</v>
      </c>
    </row>
    <row r="49" spans="1:9" ht="63.75" thickBot="1">
      <c r="A49" s="38"/>
      <c r="B49" s="38"/>
      <c r="C49" s="112" t="s">
        <v>97</v>
      </c>
      <c r="D49" s="6"/>
      <c r="E49" s="19"/>
      <c r="F49" s="32">
        <f>[2]Ex2!$W49-13.93</f>
        <v>0</v>
      </c>
      <c r="G49" s="32">
        <f>[3]Ex2!$Y49</f>
        <v>0</v>
      </c>
      <c r="H49" s="32">
        <f>[2]Ex2!$AA49</f>
        <v>0</v>
      </c>
      <c r="I49" s="32">
        <f t="shared" si="0"/>
        <v>0</v>
      </c>
    </row>
    <row r="50" spans="1:9" ht="63.75" thickBot="1">
      <c r="A50" s="5"/>
      <c r="B50" s="5"/>
      <c r="C50" s="112" t="s">
        <v>104</v>
      </c>
      <c r="D50" s="6"/>
      <c r="E50" s="19"/>
      <c r="F50" s="32">
        <f>[2]Ex2!$W90</f>
        <v>0</v>
      </c>
      <c r="G50" s="32">
        <f>[3]Ex2!$Y90</f>
        <v>4.0999999999999996</v>
      </c>
      <c r="H50" s="32">
        <f>[2]Ex2!$AA90</f>
        <v>0</v>
      </c>
      <c r="I50" s="32">
        <f t="shared" si="0"/>
        <v>4.0999999999999996</v>
      </c>
    </row>
    <row r="51" spans="1:9" thickBot="1">
      <c r="A51" s="5">
        <v>14</v>
      </c>
      <c r="B51" s="5">
        <v>14</v>
      </c>
      <c r="C51" s="72" t="s">
        <v>115</v>
      </c>
      <c r="D51" s="6" t="s">
        <v>29</v>
      </c>
      <c r="E51" s="19">
        <v>10672101043</v>
      </c>
      <c r="F51" s="79">
        <f>+F48+F49+F50</f>
        <v>2</v>
      </c>
      <c r="G51" s="79">
        <f t="shared" ref="G51:I51" si="12">+G48+G49+G50</f>
        <v>8.2799999999999994</v>
      </c>
      <c r="H51" s="79">
        <f t="shared" si="12"/>
        <v>0</v>
      </c>
      <c r="I51" s="79">
        <f t="shared" si="12"/>
        <v>10.28</v>
      </c>
    </row>
    <row r="52" spans="1:9" ht="18.75">
      <c r="A52" s="5"/>
      <c r="B52" s="5"/>
      <c r="C52" s="24" t="s">
        <v>30</v>
      </c>
      <c r="D52" s="6"/>
      <c r="E52" s="20"/>
      <c r="F52" s="32">
        <f>[2]Ex2!$W51</f>
        <v>17.060000000000002</v>
      </c>
      <c r="G52" s="32">
        <f>[3]Ex2!$Y51</f>
        <v>4.18</v>
      </c>
      <c r="H52" s="32">
        <f>[2]Ex2!$AA51</f>
        <v>0</v>
      </c>
      <c r="I52" s="32">
        <f t="shared" si="0"/>
        <v>21.240000000000002</v>
      </c>
    </row>
    <row r="53" spans="1:9" ht="37.5">
      <c r="A53" s="38"/>
      <c r="B53" s="38"/>
      <c r="C53" s="24" t="s">
        <v>79</v>
      </c>
      <c r="D53" s="6"/>
      <c r="E53" s="20"/>
      <c r="F53" s="32">
        <f>[2]Ex2!$W52</f>
        <v>1.1600000000000001</v>
      </c>
      <c r="G53" s="32">
        <f>[3]Ex2!$Y52</f>
        <v>0</v>
      </c>
      <c r="H53" s="32">
        <f>[2]Ex2!$AA52</f>
        <v>0</v>
      </c>
      <c r="I53" s="32">
        <f t="shared" si="0"/>
        <v>1.1600000000000001</v>
      </c>
    </row>
    <row r="54" spans="1:9" thickBot="1">
      <c r="A54" s="5">
        <v>15</v>
      </c>
      <c r="B54" s="5">
        <v>15</v>
      </c>
      <c r="C54" s="72" t="s">
        <v>30</v>
      </c>
      <c r="D54" s="6" t="s">
        <v>31</v>
      </c>
      <c r="E54" s="18">
        <v>10672101005</v>
      </c>
      <c r="F54" s="79">
        <f>+F53+F52</f>
        <v>18.220000000000002</v>
      </c>
      <c r="G54" s="79">
        <f t="shared" ref="G54:I54" si="13">+G53+G52</f>
        <v>4.18</v>
      </c>
      <c r="H54" s="79">
        <f t="shared" si="13"/>
        <v>0</v>
      </c>
      <c r="I54" s="79">
        <f t="shared" si="13"/>
        <v>22.400000000000002</v>
      </c>
    </row>
    <row r="55" spans="1:9" ht="15.75">
      <c r="A55" s="5"/>
      <c r="B55" s="5"/>
      <c r="C55" s="113" t="s">
        <v>98</v>
      </c>
      <c r="D55" s="6"/>
      <c r="E55" s="20"/>
      <c r="F55" s="32">
        <f>[2]Ex2!$W54</f>
        <v>0.36999999999999744</v>
      </c>
      <c r="G55" s="32">
        <f>[3]Ex2!$Y54</f>
        <v>4.18</v>
      </c>
      <c r="H55" s="32">
        <f>[2]Ex2!$AA54</f>
        <v>0</v>
      </c>
      <c r="I55" s="32">
        <f t="shared" si="0"/>
        <v>4.5499999999999972</v>
      </c>
    </row>
    <row r="56" spans="1:9" ht="47.25">
      <c r="A56" s="38"/>
      <c r="B56" s="38"/>
      <c r="C56" s="112" t="s">
        <v>99</v>
      </c>
      <c r="D56" s="6"/>
      <c r="E56" s="20"/>
      <c r="F56" s="32">
        <f>[2]Ex2!$W55-15.12</f>
        <v>0</v>
      </c>
      <c r="G56" s="32">
        <f>[3]Ex2!$Y55</f>
        <v>0</v>
      </c>
      <c r="H56" s="32">
        <f>[2]Ex2!$AA55</f>
        <v>0</v>
      </c>
      <c r="I56" s="32">
        <f t="shared" si="0"/>
        <v>0</v>
      </c>
    </row>
    <row r="57" spans="1:9" ht="15.75">
      <c r="A57" s="5"/>
      <c r="B57" s="5"/>
      <c r="C57" s="112" t="s">
        <v>100</v>
      </c>
      <c r="D57" s="6"/>
      <c r="E57" s="20"/>
      <c r="F57" s="32">
        <f>[2]Ex2!$W56</f>
        <v>0</v>
      </c>
      <c r="G57" s="32">
        <f>[3]Ex2!$Y56</f>
        <v>0</v>
      </c>
      <c r="H57" s="32">
        <f>[2]Ex2!$AA56</f>
        <v>0</v>
      </c>
      <c r="I57" s="32">
        <f t="shared" si="0"/>
        <v>0</v>
      </c>
    </row>
    <row r="58" spans="1:9" ht="32.25" thickBot="1">
      <c r="A58" s="5">
        <v>16</v>
      </c>
      <c r="B58" s="5">
        <v>16</v>
      </c>
      <c r="C58" s="72" t="s">
        <v>116</v>
      </c>
      <c r="D58" s="6" t="s">
        <v>33</v>
      </c>
      <c r="E58" s="19">
        <v>10672101044</v>
      </c>
      <c r="F58" s="79">
        <f>+F57+F56+F55</f>
        <v>0.36999999999999744</v>
      </c>
      <c r="G58" s="79">
        <f t="shared" ref="G58:I58" si="14">+G57+G56+G55</f>
        <v>4.18</v>
      </c>
      <c r="H58" s="79">
        <f t="shared" si="14"/>
        <v>0</v>
      </c>
      <c r="I58" s="79">
        <f t="shared" si="14"/>
        <v>4.5499999999999972</v>
      </c>
    </row>
    <row r="59" spans="1:9" ht="19.5" thickBot="1">
      <c r="A59" s="38"/>
      <c r="B59" s="38"/>
      <c r="C59" s="24" t="s">
        <v>34</v>
      </c>
      <c r="D59" s="6"/>
      <c r="E59" s="19"/>
      <c r="F59" s="32">
        <f>[2]Ex2!$W58</f>
        <v>27.15</v>
      </c>
      <c r="G59" s="32">
        <f>[3]Ex2!$Y58</f>
        <v>4.18</v>
      </c>
      <c r="H59" s="32">
        <f>[2]Ex2!$AA58</f>
        <v>0</v>
      </c>
      <c r="I59" s="32">
        <f t="shared" si="0"/>
        <v>31.33</v>
      </c>
    </row>
    <row r="60" spans="1:9" ht="38.25" thickBot="1">
      <c r="A60" s="5"/>
      <c r="B60" s="5"/>
      <c r="C60" s="24" t="s">
        <v>80</v>
      </c>
      <c r="D60" s="6"/>
      <c r="E60" s="19"/>
      <c r="F60" s="32">
        <f>[2]Ex2!$W59</f>
        <v>0</v>
      </c>
      <c r="G60" s="32">
        <f>[3]Ex2!$Y59</f>
        <v>0</v>
      </c>
      <c r="H60" s="32">
        <f>[2]Ex2!$AA59</f>
        <v>0</v>
      </c>
      <c r="I60" s="32">
        <f t="shared" si="0"/>
        <v>0</v>
      </c>
    </row>
    <row r="61" spans="1:9" thickBot="1">
      <c r="A61" s="5">
        <v>17</v>
      </c>
      <c r="B61" s="5">
        <v>17</v>
      </c>
      <c r="C61" s="72" t="s">
        <v>34</v>
      </c>
      <c r="D61" s="6" t="s">
        <v>35</v>
      </c>
      <c r="E61" s="19">
        <v>10672101037</v>
      </c>
      <c r="F61" s="79">
        <f>+F60+F59</f>
        <v>27.15</v>
      </c>
      <c r="G61" s="79">
        <f t="shared" ref="G61:I61" si="15">+G60+G59</f>
        <v>4.18</v>
      </c>
      <c r="H61" s="79">
        <f t="shared" si="15"/>
        <v>0</v>
      </c>
      <c r="I61" s="79">
        <f t="shared" si="15"/>
        <v>31.33</v>
      </c>
    </row>
    <row r="62" spans="1:9" ht="16.5" thickBot="1">
      <c r="A62" s="38"/>
      <c r="B62" s="38"/>
      <c r="C62" s="113" t="s">
        <v>36</v>
      </c>
      <c r="D62" s="6"/>
      <c r="E62" s="19"/>
      <c r="F62" s="32">
        <f>[2]Ex2!$W61</f>
        <v>22.299999999999997</v>
      </c>
      <c r="G62" s="32">
        <f>[3]Ex2!$Y61</f>
        <v>5.65</v>
      </c>
      <c r="H62" s="32">
        <f>[2]Ex2!$AA61</f>
        <v>0.75</v>
      </c>
      <c r="I62" s="32">
        <f t="shared" si="0"/>
        <v>28.699999999999996</v>
      </c>
    </row>
    <row r="63" spans="1:9" ht="32.25" thickBot="1">
      <c r="A63" s="5"/>
      <c r="B63" s="5"/>
      <c r="C63" s="112" t="s">
        <v>101</v>
      </c>
      <c r="D63" s="6"/>
      <c r="E63" s="19"/>
      <c r="F63" s="32">
        <f>[2]Ex2!$W62</f>
        <v>7.6000000000000014</v>
      </c>
      <c r="G63" s="32">
        <f>[3]Ex2!$Y62</f>
        <v>7.32</v>
      </c>
      <c r="H63" s="32">
        <f>[2]Ex2!$AA62</f>
        <v>0.5</v>
      </c>
      <c r="I63" s="32">
        <f t="shared" si="0"/>
        <v>15.420000000000002</v>
      </c>
    </row>
    <row r="64" spans="1:9" thickBot="1">
      <c r="A64" s="5">
        <v>18</v>
      </c>
      <c r="B64" s="5">
        <v>18</v>
      </c>
      <c r="C64" s="72" t="s">
        <v>81</v>
      </c>
      <c r="D64" s="6" t="s">
        <v>37</v>
      </c>
      <c r="E64" s="19">
        <v>10672101045</v>
      </c>
      <c r="F64" s="79">
        <f>+F63+F62</f>
        <v>29.9</v>
      </c>
      <c r="G64" s="79">
        <f t="shared" ref="G64:I64" si="16">+G63+G62</f>
        <v>12.97</v>
      </c>
      <c r="H64" s="79">
        <f t="shared" si="16"/>
        <v>1.25</v>
      </c>
      <c r="I64" s="79">
        <f t="shared" si="16"/>
        <v>44.12</v>
      </c>
    </row>
    <row r="65" spans="1:9" ht="19.5" thickBot="1">
      <c r="A65" s="5"/>
      <c r="B65" s="5"/>
      <c r="C65" s="24" t="s">
        <v>38</v>
      </c>
      <c r="D65" s="6"/>
      <c r="E65" s="19"/>
      <c r="F65" s="32">
        <f>[2]Ex2!$W64</f>
        <v>0</v>
      </c>
      <c r="G65" s="32">
        <f>[3]Ex2!$Y64</f>
        <v>4.18</v>
      </c>
      <c r="H65" s="32">
        <f>[2]Ex2!$AA64</f>
        <v>0.2</v>
      </c>
      <c r="I65" s="32">
        <f t="shared" si="0"/>
        <v>4.38</v>
      </c>
    </row>
    <row r="66" spans="1:9" ht="38.25" thickBot="1">
      <c r="A66" s="5"/>
      <c r="B66" s="5"/>
      <c r="C66" s="24" t="s">
        <v>82</v>
      </c>
      <c r="D66" s="6"/>
      <c r="E66" s="19"/>
      <c r="F66" s="32">
        <f>[2]Ex2!$W65</f>
        <v>0</v>
      </c>
      <c r="G66" s="32">
        <f>[3]Ex2!$Y65</f>
        <v>0</v>
      </c>
      <c r="H66" s="32">
        <f>[2]Ex2!$AA65</f>
        <v>0</v>
      </c>
      <c r="I66" s="32">
        <f t="shared" si="0"/>
        <v>0</v>
      </c>
    </row>
    <row r="67" spans="1:9" thickBot="1">
      <c r="A67" s="38">
        <v>19</v>
      </c>
      <c r="B67" s="38">
        <v>19</v>
      </c>
      <c r="C67" s="72" t="s">
        <v>38</v>
      </c>
      <c r="D67" s="6" t="s">
        <v>39</v>
      </c>
      <c r="E67" s="19">
        <v>10672101046</v>
      </c>
      <c r="F67" s="79">
        <f>+F66+F65</f>
        <v>0</v>
      </c>
      <c r="G67" s="79">
        <f t="shared" ref="G67:I67" si="17">+G66+G65</f>
        <v>4.18</v>
      </c>
      <c r="H67" s="79">
        <f t="shared" si="17"/>
        <v>0.2</v>
      </c>
      <c r="I67" s="79">
        <f t="shared" si="17"/>
        <v>4.38</v>
      </c>
    </row>
    <row r="68" spans="1:9" ht="19.5" thickBot="1">
      <c r="A68" s="5"/>
      <c r="B68" s="5"/>
      <c r="C68" s="24" t="s">
        <v>40</v>
      </c>
      <c r="D68" s="6"/>
      <c r="E68" s="19"/>
      <c r="F68" s="32">
        <f>[2]Ex2!$W67</f>
        <v>13.159999999999997</v>
      </c>
      <c r="G68" s="32">
        <f>[3]Ex2!$Y67</f>
        <v>4.18</v>
      </c>
      <c r="H68" s="32">
        <f>[2]Ex2!$AA67</f>
        <v>0</v>
      </c>
      <c r="I68" s="32">
        <f t="shared" si="0"/>
        <v>17.339999999999996</v>
      </c>
    </row>
    <row r="69" spans="1:9" ht="57" thickBot="1">
      <c r="A69" s="5"/>
      <c r="B69" s="5"/>
      <c r="C69" s="24" t="s">
        <v>83</v>
      </c>
      <c r="D69" s="6"/>
      <c r="E69" s="19"/>
      <c r="F69" s="32">
        <f>[2]Ex2!$W68</f>
        <v>0</v>
      </c>
      <c r="G69" s="32">
        <f>[3]Ex2!$Y68</f>
        <v>2.09</v>
      </c>
      <c r="H69" s="32">
        <f>[2]Ex2!$AA68</f>
        <v>0</v>
      </c>
      <c r="I69" s="32">
        <f t="shared" si="0"/>
        <v>2.09</v>
      </c>
    </row>
    <row r="70" spans="1:9" thickBot="1">
      <c r="A70" s="38">
        <v>20</v>
      </c>
      <c r="B70" s="38">
        <v>20</v>
      </c>
      <c r="C70" s="72" t="s">
        <v>40</v>
      </c>
      <c r="D70" s="6" t="s">
        <v>41</v>
      </c>
      <c r="E70" s="19">
        <v>10672101047</v>
      </c>
      <c r="F70" s="79">
        <f>+F68+F69</f>
        <v>13.159999999999997</v>
      </c>
      <c r="G70" s="79">
        <f t="shared" ref="G70:I70" si="18">+G68+G69</f>
        <v>6.27</v>
      </c>
      <c r="H70" s="79">
        <f t="shared" si="18"/>
        <v>0</v>
      </c>
      <c r="I70" s="79">
        <f t="shared" si="18"/>
        <v>19.429999999999996</v>
      </c>
    </row>
    <row r="71" spans="1:9" ht="19.5" thickBot="1">
      <c r="A71" s="5"/>
      <c r="B71" s="5"/>
      <c r="C71" s="24" t="s">
        <v>42</v>
      </c>
      <c r="D71" s="6"/>
      <c r="E71" s="19"/>
      <c r="F71" s="32">
        <f>[2]Ex2!$W70</f>
        <v>11.029999999999973</v>
      </c>
      <c r="G71" s="32">
        <f>[3]Ex2!$Y70</f>
        <v>1.05</v>
      </c>
      <c r="H71" s="32">
        <f>[2]Ex2!$AA70</f>
        <v>0</v>
      </c>
      <c r="I71" s="32">
        <f t="shared" si="0"/>
        <v>12.079999999999973</v>
      </c>
    </row>
    <row r="72" spans="1:9" ht="38.25" thickBot="1">
      <c r="A72" s="5"/>
      <c r="B72" s="5"/>
      <c r="C72" s="24" t="s">
        <v>84</v>
      </c>
      <c r="D72" s="6"/>
      <c r="E72" s="19"/>
      <c r="F72" s="32">
        <f>[2]Ex2!$W71</f>
        <v>7.85</v>
      </c>
      <c r="G72" s="32">
        <f>[3]Ex2!$Y71</f>
        <v>0</v>
      </c>
      <c r="H72" s="32">
        <f>[2]Ex2!$AA71</f>
        <v>0</v>
      </c>
      <c r="I72" s="32">
        <f t="shared" ref="I72:I89" si="19">+F72+G72+H72</f>
        <v>7.85</v>
      </c>
    </row>
    <row r="73" spans="1:9" thickBot="1">
      <c r="A73" s="38">
        <v>21</v>
      </c>
      <c r="B73" s="38">
        <v>21</v>
      </c>
      <c r="C73" s="72" t="s">
        <v>85</v>
      </c>
      <c r="D73" s="6" t="s">
        <v>43</v>
      </c>
      <c r="E73" s="19">
        <v>10672101048</v>
      </c>
      <c r="F73" s="79">
        <f>+F72+F71</f>
        <v>18.879999999999974</v>
      </c>
      <c r="G73" s="79">
        <f t="shared" ref="G73:I73" si="20">+G72+G71</f>
        <v>1.05</v>
      </c>
      <c r="H73" s="79">
        <f t="shared" si="20"/>
        <v>0</v>
      </c>
      <c r="I73" s="79">
        <f t="shared" si="20"/>
        <v>19.929999999999971</v>
      </c>
    </row>
    <row r="74" spans="1:9" ht="19.5" thickBot="1">
      <c r="A74" s="5"/>
      <c r="B74" s="5"/>
      <c r="C74" s="24" t="s">
        <v>44</v>
      </c>
      <c r="D74" s="6"/>
      <c r="E74" s="19"/>
      <c r="F74" s="32">
        <f>[2]Ex2!$W73</f>
        <v>18.079999999999998</v>
      </c>
      <c r="G74" s="32">
        <f>[3]Ex2!$Y73</f>
        <v>4.18</v>
      </c>
      <c r="H74" s="32">
        <f>[2]Ex2!$AA73</f>
        <v>0</v>
      </c>
      <c r="I74" s="32">
        <f t="shared" si="19"/>
        <v>22.259999999999998</v>
      </c>
    </row>
    <row r="75" spans="1:9" ht="48" thickBot="1">
      <c r="A75" s="5"/>
      <c r="B75" s="5"/>
      <c r="C75" s="113" t="s">
        <v>102</v>
      </c>
      <c r="D75" s="6"/>
      <c r="E75" s="19"/>
      <c r="F75" s="32">
        <f>[2]Ex2!$W74</f>
        <v>12.71</v>
      </c>
      <c r="G75" s="32">
        <f>[3]Ex2!$Y74</f>
        <v>2.09</v>
      </c>
      <c r="H75" s="32">
        <f>[2]Ex2!$AA74</f>
        <v>0</v>
      </c>
      <c r="I75" s="32">
        <f t="shared" si="19"/>
        <v>14.8</v>
      </c>
    </row>
    <row r="76" spans="1:9" ht="32.25" thickBot="1">
      <c r="A76" s="38"/>
      <c r="B76" s="38"/>
      <c r="C76" s="113" t="s">
        <v>86</v>
      </c>
      <c r="D76" s="6"/>
      <c r="E76" s="19"/>
      <c r="F76" s="32">
        <f>[2]Ex2!$W75</f>
        <v>9.81</v>
      </c>
      <c r="G76" s="32">
        <f>[3]Ex2!$Y75</f>
        <v>1.05</v>
      </c>
      <c r="H76" s="32">
        <f>[2]Ex2!$AA75</f>
        <v>0</v>
      </c>
      <c r="I76" s="32">
        <f t="shared" si="19"/>
        <v>10.860000000000001</v>
      </c>
    </row>
    <row r="77" spans="1:9" thickBot="1">
      <c r="A77" s="5">
        <v>22</v>
      </c>
      <c r="B77" s="5">
        <v>22</v>
      </c>
      <c r="C77" s="72" t="s">
        <v>44</v>
      </c>
      <c r="D77" s="6" t="s">
        <v>45</v>
      </c>
      <c r="E77" s="19">
        <v>10672101049</v>
      </c>
      <c r="F77" s="79">
        <f>+F76+F75+F74</f>
        <v>40.6</v>
      </c>
      <c r="G77" s="79">
        <f t="shared" ref="G77:I77" si="21">+G76+G75+G74</f>
        <v>7.3199999999999994</v>
      </c>
      <c r="H77" s="79">
        <f t="shared" si="21"/>
        <v>0</v>
      </c>
      <c r="I77" s="79">
        <f t="shared" si="21"/>
        <v>47.92</v>
      </c>
    </row>
    <row r="78" spans="1:9" ht="19.5" thickBot="1">
      <c r="A78" s="5"/>
      <c r="B78" s="5"/>
      <c r="C78" s="24" t="s">
        <v>46</v>
      </c>
      <c r="D78" s="6"/>
      <c r="E78" s="19"/>
      <c r="F78" s="32">
        <f>[2]Ex2!$W77</f>
        <v>43.680000000000007</v>
      </c>
      <c r="G78" s="32">
        <f>[3]Ex2!$Y77</f>
        <v>4.18</v>
      </c>
      <c r="H78" s="32">
        <f>[2]Ex2!$AA77</f>
        <v>0</v>
      </c>
      <c r="I78" s="32">
        <f t="shared" si="19"/>
        <v>47.860000000000007</v>
      </c>
    </row>
    <row r="79" spans="1:9" ht="38.25" thickBot="1">
      <c r="A79" s="5"/>
      <c r="B79" s="5"/>
      <c r="C79" s="24" t="s">
        <v>87</v>
      </c>
      <c r="D79" s="6"/>
      <c r="E79" s="19"/>
      <c r="F79" s="32">
        <f>[2]Ex2!$W78</f>
        <v>5.99</v>
      </c>
      <c r="G79" s="32">
        <f>[3]Ex2!$Y78</f>
        <v>4.18</v>
      </c>
      <c r="H79" s="32">
        <f>[2]Ex2!$AA78</f>
        <v>0</v>
      </c>
      <c r="I79" s="32">
        <f t="shared" si="19"/>
        <v>10.17</v>
      </c>
    </row>
    <row r="80" spans="1:9" ht="57" thickBot="1">
      <c r="A80" s="5"/>
      <c r="B80" s="5"/>
      <c r="C80" s="24" t="s">
        <v>88</v>
      </c>
      <c r="D80" s="6"/>
      <c r="E80" s="19"/>
      <c r="F80" s="32">
        <f>[2]Ex2!$W79</f>
        <v>15.579999999999998</v>
      </c>
      <c r="G80" s="32">
        <f>[3]Ex2!$Y79</f>
        <v>0</v>
      </c>
      <c r="H80" s="32">
        <f>[2]Ex2!$AA79</f>
        <v>0</v>
      </c>
      <c r="I80" s="32">
        <f t="shared" si="19"/>
        <v>15.579999999999998</v>
      </c>
    </row>
    <row r="81" spans="1:12" thickBot="1">
      <c r="A81" s="38">
        <v>23</v>
      </c>
      <c r="B81" s="38">
        <v>23</v>
      </c>
      <c r="C81" s="72" t="s">
        <v>46</v>
      </c>
      <c r="D81" s="6" t="s">
        <v>47</v>
      </c>
      <c r="E81" s="19">
        <v>10672101050</v>
      </c>
      <c r="F81" s="79">
        <f>+F80+F79+F78</f>
        <v>65.25</v>
      </c>
      <c r="G81" s="79">
        <f t="shared" ref="G81:I81" si="22">+G80+G79+G78</f>
        <v>8.36</v>
      </c>
      <c r="H81" s="79">
        <f t="shared" si="22"/>
        <v>0</v>
      </c>
      <c r="I81" s="79">
        <f t="shared" si="22"/>
        <v>73.610000000000014</v>
      </c>
    </row>
    <row r="82" spans="1:12" ht="19.5" thickBot="1">
      <c r="A82" s="5"/>
      <c r="B82" s="5"/>
      <c r="C82" s="24" t="s">
        <v>48</v>
      </c>
      <c r="D82" s="6"/>
      <c r="E82" s="19"/>
      <c r="F82" s="32">
        <f>[2]Ex2!$W81</f>
        <v>33.369999999999997</v>
      </c>
      <c r="G82" s="32">
        <f>[3]Ex2!$Y81</f>
        <v>4.18</v>
      </c>
      <c r="H82" s="32">
        <f>[2]Ex2!$AA81</f>
        <v>0</v>
      </c>
      <c r="I82" s="32">
        <f t="shared" si="19"/>
        <v>37.549999999999997</v>
      </c>
    </row>
    <row r="83" spans="1:12" ht="38.25" thickBot="1">
      <c r="A83" s="5"/>
      <c r="B83" s="5"/>
      <c r="C83" s="24" t="s">
        <v>89</v>
      </c>
      <c r="D83" s="6"/>
      <c r="E83" s="19"/>
      <c r="F83" s="32">
        <f>[2]Ex2!$W82</f>
        <v>4.91</v>
      </c>
      <c r="G83" s="32">
        <f>[3]Ex2!$Y82</f>
        <v>1.05</v>
      </c>
      <c r="H83" s="32">
        <f>[2]Ex2!$AA82</f>
        <v>0</v>
      </c>
      <c r="I83" s="32">
        <f t="shared" si="19"/>
        <v>5.96</v>
      </c>
    </row>
    <row r="84" spans="1:12" thickBot="1">
      <c r="A84" s="5">
        <v>24</v>
      </c>
      <c r="B84" s="5">
        <v>24</v>
      </c>
      <c r="C84" s="72" t="s">
        <v>48</v>
      </c>
      <c r="D84" s="6" t="s">
        <v>49</v>
      </c>
      <c r="E84" s="19">
        <v>10672101051</v>
      </c>
      <c r="F84" s="79">
        <f>+F83+F82</f>
        <v>38.28</v>
      </c>
      <c r="G84" s="79">
        <f t="shared" ref="G84:I84" si="23">+G83+G82</f>
        <v>5.2299999999999995</v>
      </c>
      <c r="H84" s="79">
        <f t="shared" si="23"/>
        <v>0</v>
      </c>
      <c r="I84" s="79">
        <f t="shared" si="23"/>
        <v>43.51</v>
      </c>
    </row>
    <row r="85" spans="1:12" ht="15.75">
      <c r="A85" s="38"/>
      <c r="B85" s="38"/>
      <c r="C85" s="112" t="s">
        <v>50</v>
      </c>
      <c r="D85" s="6"/>
      <c r="E85" s="20"/>
      <c r="F85" s="32">
        <f>[2]Ex2!$W84</f>
        <v>9.5499999999999972</v>
      </c>
      <c r="G85" s="32">
        <f>[3]Ex2!$Y84</f>
        <v>4.18</v>
      </c>
      <c r="H85" s="32">
        <f>[2]Ex2!$AA84</f>
        <v>0</v>
      </c>
      <c r="I85" s="32">
        <f t="shared" si="19"/>
        <v>13.729999999999997</v>
      </c>
    </row>
    <row r="86" spans="1:12" ht="31.5">
      <c r="A86" s="5"/>
      <c r="B86" s="5"/>
      <c r="C86" s="112" t="s">
        <v>103</v>
      </c>
      <c r="D86" s="6"/>
      <c r="E86" s="20"/>
      <c r="F86" s="32">
        <f>[2]Ex2!$W85</f>
        <v>11.420000000000002</v>
      </c>
      <c r="G86" s="32">
        <f>[3]Ex2!$Y85</f>
        <v>7.32</v>
      </c>
      <c r="H86" s="32">
        <f>[2]Ex2!$AA85</f>
        <v>0</v>
      </c>
      <c r="I86" s="32">
        <f t="shared" si="19"/>
        <v>18.740000000000002</v>
      </c>
    </row>
    <row r="87" spans="1:12" thickBot="1">
      <c r="A87" s="5">
        <v>25</v>
      </c>
      <c r="B87" s="5">
        <v>25</v>
      </c>
      <c r="C87" s="72" t="s">
        <v>90</v>
      </c>
      <c r="D87" s="6" t="s">
        <v>51</v>
      </c>
      <c r="E87" s="18">
        <v>10672101004</v>
      </c>
      <c r="F87" s="79">
        <f>+F86+F85</f>
        <v>20.97</v>
      </c>
      <c r="G87" s="79">
        <f t="shared" ref="G87:I87" si="24">+G86+G85</f>
        <v>11.5</v>
      </c>
      <c r="H87" s="79">
        <f t="shared" si="24"/>
        <v>0</v>
      </c>
      <c r="I87" s="79">
        <f t="shared" si="24"/>
        <v>32.47</v>
      </c>
    </row>
    <row r="88" spans="1:12" thickBot="1">
      <c r="A88" s="38">
        <v>26</v>
      </c>
      <c r="B88" s="38">
        <v>26</v>
      </c>
      <c r="C88" s="72" t="s">
        <v>52</v>
      </c>
      <c r="D88" s="6" t="s">
        <v>53</v>
      </c>
      <c r="E88" s="19">
        <v>10672101034</v>
      </c>
      <c r="F88" s="79">
        <f>[2]Ex2!$W87</f>
        <v>0</v>
      </c>
      <c r="G88" s="79">
        <f>[3]Ex2!$Y87</f>
        <v>4.18</v>
      </c>
      <c r="H88" s="79">
        <f>[2]Ex2!$AA87</f>
        <v>0.34999999999999987</v>
      </c>
      <c r="I88" s="79">
        <f t="shared" si="19"/>
        <v>4.5299999999999994</v>
      </c>
    </row>
    <row r="89" spans="1:12" thickBot="1">
      <c r="A89" s="5">
        <v>27</v>
      </c>
      <c r="B89" s="5">
        <v>27</v>
      </c>
      <c r="C89" s="72" t="s">
        <v>54</v>
      </c>
      <c r="D89" s="6" t="s">
        <v>55</v>
      </c>
      <c r="E89" s="19">
        <v>10672101052</v>
      </c>
      <c r="F89" s="79">
        <f>[2]Ex2!$W88</f>
        <v>0</v>
      </c>
      <c r="G89" s="79">
        <f>[3]Ex2!$Y88</f>
        <v>10.46</v>
      </c>
      <c r="H89" s="79">
        <f>[2]Ex2!$AA88</f>
        <v>0</v>
      </c>
      <c r="I89" s="79">
        <f t="shared" si="19"/>
        <v>10.46</v>
      </c>
    </row>
    <row r="90" spans="1:12" s="59" customFormat="1" ht="16.5">
      <c r="A90" s="9" t="s">
        <v>93</v>
      </c>
      <c r="B90" s="68"/>
      <c r="C90" s="10" t="s">
        <v>56</v>
      </c>
      <c r="D90" s="12"/>
      <c r="E90" s="13"/>
      <c r="F90" s="81">
        <f>+F89+F88+F87+F84+F81+F77+F73+F70+F67+F64+F61+F58+F54+F51+F45+F46+F47+F41+F38+F35+F31+F28+F18+F15+F12+F9</f>
        <v>862.52999999999952</v>
      </c>
      <c r="G90" s="81">
        <f>+G89+G88+G87+G84+G81+G77+G73+G70+G67+G64+G61+G58+G54+G51+G45+G46+G47+G41+G38+G35+G31+G28+G18+G15+G12+G9</f>
        <v>300</v>
      </c>
      <c r="H90" s="81">
        <f>+H89+H88+H87+H84+H81+H77+H73+H70+H67+H64+H61+H58+H54+H51+H45+H46+H47+H41+H38+H35+H31+H28+H18+H15+H12+H9</f>
        <v>2.9299999999999997</v>
      </c>
      <c r="I90" s="81">
        <f>+I89+I88+I87+I84+I81+I77+I73+I70+I67+I64+I61+I58+I54+I51+I45+I46+I47+I41+I38+I35+I31+I28+I18+I15+I12+I9</f>
        <v>1165.4599999999994</v>
      </c>
      <c r="L90" s="60"/>
    </row>
    <row r="91" spans="1:12" s="59" customFormat="1" ht="16.5">
      <c r="A91" s="9" t="s">
        <v>106</v>
      </c>
      <c r="B91" s="68"/>
      <c r="C91" s="10" t="s">
        <v>57</v>
      </c>
      <c r="D91" s="12"/>
      <c r="E91" s="13"/>
      <c r="F91" s="120">
        <f>+F90+G90+H90</f>
        <v>1165.4599999999996</v>
      </c>
      <c r="G91" s="121"/>
      <c r="H91" s="121"/>
      <c r="I91" s="122"/>
    </row>
    <row r="92" spans="1:12">
      <c r="A92" s="58" t="s">
        <v>107</v>
      </c>
      <c r="B92" s="1"/>
      <c r="C92" s="63"/>
      <c r="D92" s="14"/>
      <c r="E92" s="14"/>
      <c r="F92" s="78"/>
    </row>
    <row r="93" spans="1:12" ht="15.75">
      <c r="B93"/>
      <c r="C93" s="64"/>
      <c r="D93" s="3"/>
      <c r="E93" s="29"/>
      <c r="F93" s="33"/>
      <c r="G93" s="65"/>
      <c r="H93" s="65"/>
      <c r="I93" s="65"/>
    </row>
    <row r="94" spans="1:12" ht="15.75">
      <c r="B94"/>
      <c r="C94" s="64"/>
      <c r="D94" s="3"/>
      <c r="E94" s="29"/>
      <c r="F94" s="33"/>
      <c r="G94" s="65"/>
      <c r="H94" s="65"/>
      <c r="I94" s="65"/>
    </row>
  </sheetData>
  <sheetProtection password="C6B2" sheet="1" objects="1" scenarios="1"/>
  <autoFilter ref="A1:A94">
    <filterColumn colId="0"/>
  </autoFilter>
  <mergeCells count="4">
    <mergeCell ref="C1:E1"/>
    <mergeCell ref="C2:E2"/>
    <mergeCell ref="B3:I3"/>
    <mergeCell ref="F91:I91"/>
  </mergeCells>
  <pageMargins left="0.70866141732283472" right="0.11811023622047245" top="0.74803149606299213" bottom="0.74803149606299213" header="0.31496062992125984" footer="0.31496062992125984"/>
  <pageSetup scale="60" orientation="portrait" r:id="rId1"/>
  <rowBreaks count="1" manualBreakCount="1">
    <brk id="92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94"/>
  <sheetViews>
    <sheetView tabSelected="1" view="pageBreakPreview" topLeftCell="A91" zoomScaleSheetLayoutView="100" workbookViewId="0">
      <selection activeCell="A111" sqref="A111"/>
    </sheetView>
  </sheetViews>
  <sheetFormatPr defaultRowHeight="15.75"/>
  <cols>
    <col min="2" max="2" width="9.140625" style="40"/>
    <col min="3" max="3" width="29" style="44" customWidth="1"/>
    <col min="4" max="4" width="24.28515625" style="41" hidden="1" customWidth="1"/>
    <col min="5" max="5" width="21.5703125" style="42" hidden="1" customWidth="1"/>
    <col min="6" max="6" width="12.85546875" style="111" customWidth="1"/>
    <col min="7" max="8" width="10.28515625" style="110" customWidth="1"/>
    <col min="9" max="9" width="13.7109375" style="103" customWidth="1"/>
    <col min="10" max="10" width="9.140625" style="23"/>
  </cols>
  <sheetData>
    <row r="1" spans="1:10" s="16" customFormat="1" ht="15.75" hidden="1" customHeight="1">
      <c r="A1" s="15" t="s">
        <v>93</v>
      </c>
      <c r="B1" s="54"/>
      <c r="C1" s="123" t="s">
        <v>105</v>
      </c>
      <c r="D1" s="124"/>
      <c r="E1" s="125"/>
      <c r="F1" s="104"/>
      <c r="G1" s="105"/>
      <c r="H1" s="105"/>
      <c r="I1" s="97"/>
      <c r="J1" s="84"/>
    </row>
    <row r="2" spans="1:10">
      <c r="A2" s="1" t="s">
        <v>106</v>
      </c>
      <c r="B2" s="1"/>
      <c r="C2" s="117" t="s">
        <v>0</v>
      </c>
      <c r="D2" s="117"/>
      <c r="E2" s="117"/>
      <c r="F2" s="30"/>
      <c r="G2" s="98"/>
      <c r="H2" s="98"/>
      <c r="I2" s="98"/>
    </row>
    <row r="3" spans="1:10" s="17" customFormat="1" ht="27.75" customHeight="1">
      <c r="A3" s="17" t="s">
        <v>107</v>
      </c>
      <c r="B3" s="118" t="s">
        <v>119</v>
      </c>
      <c r="C3" s="118"/>
      <c r="D3" s="118"/>
      <c r="E3" s="118"/>
      <c r="F3" s="126"/>
      <c r="G3" s="126"/>
      <c r="H3" s="126"/>
      <c r="I3" s="126"/>
      <c r="J3" s="65"/>
    </row>
    <row r="4" spans="1:10">
      <c r="A4" s="56" t="s">
        <v>108</v>
      </c>
      <c r="B4" s="27"/>
      <c r="C4" s="2"/>
      <c r="D4" s="3"/>
      <c r="E4" s="3"/>
      <c r="F4" s="31"/>
      <c r="G4" s="98"/>
      <c r="H4" s="98"/>
      <c r="I4" s="98"/>
    </row>
    <row r="5" spans="1:10">
      <c r="A5" s="56" t="s">
        <v>109</v>
      </c>
      <c r="B5" s="28"/>
      <c r="C5" s="2"/>
      <c r="D5" s="3"/>
      <c r="E5" s="3"/>
      <c r="F5" s="31"/>
      <c r="G5" s="98"/>
      <c r="H5" s="98"/>
      <c r="I5" s="98"/>
    </row>
    <row r="6" spans="1:10">
      <c r="A6" s="56" t="s">
        <v>110</v>
      </c>
      <c r="B6" s="55"/>
      <c r="C6" s="55"/>
      <c r="D6" s="55"/>
      <c r="E6" s="55"/>
      <c r="F6" s="99"/>
      <c r="G6" s="99"/>
      <c r="H6" s="99" t="s">
        <v>114</v>
      </c>
      <c r="I6" s="99"/>
    </row>
    <row r="7" spans="1:10">
      <c r="A7" s="56" t="s">
        <v>111</v>
      </c>
      <c r="B7" s="57"/>
      <c r="C7" s="57"/>
      <c r="D7" s="57"/>
      <c r="E7" s="57"/>
      <c r="F7" s="99"/>
      <c r="G7" s="99"/>
      <c r="H7" s="99"/>
      <c r="I7" s="99"/>
    </row>
    <row r="8" spans="1:10" ht="63">
      <c r="A8" s="35" t="s">
        <v>111</v>
      </c>
      <c r="B8" s="4" t="str">
        <f>'[1]BE 2017-18'!A2</f>
        <v xml:space="preserve">S.No. </v>
      </c>
      <c r="C8" s="43" t="s">
        <v>1</v>
      </c>
      <c r="D8" s="4" t="s">
        <v>2</v>
      </c>
      <c r="E8" s="87" t="s">
        <v>3</v>
      </c>
      <c r="F8" s="106" t="s">
        <v>91</v>
      </c>
      <c r="G8" s="106" t="s">
        <v>92</v>
      </c>
      <c r="H8" s="106" t="s">
        <v>60</v>
      </c>
      <c r="I8" s="100" t="s">
        <v>61</v>
      </c>
    </row>
    <row r="9" spans="1:10">
      <c r="A9" s="35" t="s">
        <v>117</v>
      </c>
      <c r="B9" s="37"/>
      <c r="C9" s="43"/>
      <c r="D9" s="4"/>
      <c r="E9" s="25"/>
      <c r="F9" s="107"/>
      <c r="G9" s="107"/>
      <c r="H9" s="107"/>
      <c r="I9" s="100"/>
    </row>
    <row r="10" spans="1:10" ht="18.75">
      <c r="A10" s="4"/>
      <c r="B10" s="37"/>
      <c r="C10" s="91" t="s">
        <v>4</v>
      </c>
      <c r="D10" s="21"/>
      <c r="E10" s="25"/>
      <c r="F10" s="69">
        <f>[3]Ex2!$V8</f>
        <v>120.48000000000002</v>
      </c>
      <c r="G10" s="69">
        <f>[3]Ex2!$X8</f>
        <v>0</v>
      </c>
      <c r="H10" s="69">
        <f>[3]Ex2!$Z8</f>
        <v>0</v>
      </c>
      <c r="I10" s="69">
        <f>+F10+G10+H10</f>
        <v>120.48000000000002</v>
      </c>
    </row>
    <row r="11" spans="1:10" ht="31.5">
      <c r="A11" s="4"/>
      <c r="B11" s="4"/>
      <c r="C11" s="91" t="s">
        <v>62</v>
      </c>
      <c r="D11" s="21"/>
      <c r="E11" s="25"/>
      <c r="F11" s="69">
        <f>[3]Ex2!$V9</f>
        <v>21.67</v>
      </c>
      <c r="G11" s="69">
        <f>[3]Ex2!$X9</f>
        <v>0</v>
      </c>
      <c r="H11" s="69">
        <f>[3]Ex2!$Z9</f>
        <v>0</v>
      </c>
      <c r="I11" s="69">
        <f t="shared" ref="I11:I74" si="0">+F11+G11+H11</f>
        <v>21.67</v>
      </c>
    </row>
    <row r="12" spans="1:10" ht="19.5" thickBot="1">
      <c r="A12" s="36">
        <v>1</v>
      </c>
      <c r="B12" s="5">
        <v>1</v>
      </c>
      <c r="C12" s="72" t="s">
        <v>4</v>
      </c>
      <c r="D12" s="6" t="s">
        <v>5</v>
      </c>
      <c r="E12" s="88">
        <v>10672101019</v>
      </c>
      <c r="F12" s="69">
        <f>+F10+F11</f>
        <v>142.15000000000003</v>
      </c>
      <c r="G12" s="69">
        <f t="shared" ref="G12:I12" si="1">+G10+G11</f>
        <v>0</v>
      </c>
      <c r="H12" s="69">
        <f t="shared" si="1"/>
        <v>0</v>
      </c>
      <c r="I12" s="69">
        <f t="shared" si="1"/>
        <v>142.15000000000003</v>
      </c>
    </row>
    <row r="13" spans="1:10" ht="18.75">
      <c r="A13" s="5"/>
      <c r="B13" s="38"/>
      <c r="C13" s="91" t="s">
        <v>6</v>
      </c>
      <c r="D13" s="6"/>
      <c r="E13" s="20"/>
      <c r="F13" s="69">
        <f>[3]Ex2!$V11</f>
        <v>153.27999999999997</v>
      </c>
      <c r="G13" s="69">
        <f>[3]Ex2!$X11</f>
        <v>0.14000000000000012</v>
      </c>
      <c r="H13" s="69">
        <f>[3]Ex2!$Z11</f>
        <v>6.92</v>
      </c>
      <c r="I13" s="69">
        <f t="shared" si="0"/>
        <v>160.33999999999995</v>
      </c>
    </row>
    <row r="14" spans="1:10" ht="31.5">
      <c r="A14" s="5"/>
      <c r="B14" s="5"/>
      <c r="C14" s="91" t="s">
        <v>63</v>
      </c>
      <c r="D14" s="6"/>
      <c r="E14" s="20"/>
      <c r="F14" s="69">
        <f>[3]Ex2!$V12</f>
        <v>25.090000000000003</v>
      </c>
      <c r="G14" s="69">
        <f>[3]Ex2!$X12</f>
        <v>0.45999999999999996</v>
      </c>
      <c r="H14" s="69">
        <f>[3]Ex2!$Z12</f>
        <v>1.37</v>
      </c>
      <c r="I14" s="69">
        <f t="shared" si="0"/>
        <v>26.920000000000005</v>
      </c>
    </row>
    <row r="15" spans="1:10" ht="19.5" thickBot="1">
      <c r="A15" s="36">
        <v>2</v>
      </c>
      <c r="B15" s="5">
        <v>2</v>
      </c>
      <c r="C15" s="72" t="s">
        <v>6</v>
      </c>
      <c r="D15" s="6" t="s">
        <v>7</v>
      </c>
      <c r="E15" s="89">
        <v>10672101038</v>
      </c>
      <c r="F15" s="69">
        <f>+F14+F13</f>
        <v>178.36999999999998</v>
      </c>
      <c r="G15" s="69">
        <f t="shared" ref="G15:I15" si="2">+G14+G13</f>
        <v>0.60000000000000009</v>
      </c>
      <c r="H15" s="69">
        <f t="shared" si="2"/>
        <v>8.2899999999999991</v>
      </c>
      <c r="I15" s="69">
        <f t="shared" si="2"/>
        <v>187.25999999999996</v>
      </c>
    </row>
    <row r="16" spans="1:10" ht="19.5" thickBot="1">
      <c r="A16" s="5"/>
      <c r="B16" s="38"/>
      <c r="C16" s="91" t="s">
        <v>8</v>
      </c>
      <c r="D16" s="6"/>
      <c r="E16" s="89"/>
      <c r="F16" s="69">
        <f>[3]Ex2!$V14</f>
        <v>194.31</v>
      </c>
      <c r="G16" s="69">
        <f>[3]Ex2!$X14</f>
        <v>14.970000000000002</v>
      </c>
      <c r="H16" s="69">
        <f>[3]Ex2!$Z14</f>
        <v>10.7</v>
      </c>
      <c r="I16" s="69">
        <f t="shared" si="0"/>
        <v>219.98</v>
      </c>
    </row>
    <row r="17" spans="1:9" ht="32.25" thickBot="1">
      <c r="A17" s="5"/>
      <c r="B17" s="5"/>
      <c r="C17" s="91" t="s">
        <v>64</v>
      </c>
      <c r="D17" s="6"/>
      <c r="E17" s="89"/>
      <c r="F17" s="69">
        <f>[3]Ex2!$V15</f>
        <v>277.67</v>
      </c>
      <c r="G17" s="69">
        <f>[3]Ex2!$X15</f>
        <v>0</v>
      </c>
      <c r="H17" s="69">
        <f>[3]Ex2!$Z15</f>
        <v>0</v>
      </c>
      <c r="I17" s="69">
        <f t="shared" si="0"/>
        <v>277.67</v>
      </c>
    </row>
    <row r="18" spans="1:9" ht="19.5" thickBot="1">
      <c r="A18" s="36">
        <v>3</v>
      </c>
      <c r="B18" s="5">
        <v>3</v>
      </c>
      <c r="C18" s="72" t="s">
        <v>8</v>
      </c>
      <c r="D18" s="6" t="s">
        <v>9</v>
      </c>
      <c r="E18" s="89">
        <v>10672101039</v>
      </c>
      <c r="F18" s="69">
        <f>+F17+F16</f>
        <v>471.98</v>
      </c>
      <c r="G18" s="69">
        <f t="shared" ref="G18:I18" si="3">+G17+G16</f>
        <v>14.970000000000002</v>
      </c>
      <c r="H18" s="69">
        <f t="shared" si="3"/>
        <v>10.7</v>
      </c>
      <c r="I18" s="69">
        <f t="shared" si="3"/>
        <v>497.65</v>
      </c>
    </row>
    <row r="19" spans="1:9" ht="19.5" thickBot="1">
      <c r="A19" s="5"/>
      <c r="B19" s="38"/>
      <c r="C19" s="91" t="s">
        <v>10</v>
      </c>
      <c r="D19" s="6"/>
      <c r="E19" s="89"/>
      <c r="F19" s="69">
        <f>[3]Ex2!$V17</f>
        <v>82.57</v>
      </c>
      <c r="G19" s="69">
        <f>[3]Ex2!$X17</f>
        <v>0</v>
      </c>
      <c r="H19" s="69">
        <f>[3]Ex2!$Z17</f>
        <v>3.3599999999999994</v>
      </c>
      <c r="I19" s="69">
        <f t="shared" si="0"/>
        <v>85.929999999999993</v>
      </c>
    </row>
    <row r="20" spans="1:9" ht="32.25" thickBot="1">
      <c r="A20" s="5"/>
      <c r="B20" s="5"/>
      <c r="C20" s="91" t="s">
        <v>65</v>
      </c>
      <c r="D20" s="6"/>
      <c r="E20" s="89"/>
      <c r="F20" s="69">
        <f>[3]Ex2!$V18</f>
        <v>25.9</v>
      </c>
      <c r="G20" s="69">
        <f>[3]Ex2!$X18</f>
        <v>0</v>
      </c>
      <c r="H20" s="69">
        <f>[3]Ex2!$Z18</f>
        <v>0</v>
      </c>
      <c r="I20" s="69">
        <f t="shared" si="0"/>
        <v>25.9</v>
      </c>
    </row>
    <row r="21" spans="1:9" ht="19.5" thickBot="1">
      <c r="A21" s="36">
        <v>4</v>
      </c>
      <c r="B21" s="5">
        <v>4</v>
      </c>
      <c r="C21" s="72" t="s">
        <v>10</v>
      </c>
      <c r="D21" s="6" t="s">
        <v>11</v>
      </c>
      <c r="E21" s="89">
        <v>10672101035</v>
      </c>
      <c r="F21" s="69">
        <f>+F20+F19</f>
        <v>108.47</v>
      </c>
      <c r="G21" s="69">
        <f t="shared" ref="G21:I21" si="4">+G20+G19</f>
        <v>0</v>
      </c>
      <c r="H21" s="69">
        <f t="shared" si="4"/>
        <v>3.3599999999999994</v>
      </c>
      <c r="I21" s="69">
        <f t="shared" si="4"/>
        <v>111.82999999999998</v>
      </c>
    </row>
    <row r="22" spans="1:9" ht="18.75">
      <c r="A22" s="5"/>
      <c r="B22" s="38"/>
      <c r="C22" s="91" t="s">
        <v>12</v>
      </c>
      <c r="D22" s="6"/>
      <c r="E22" s="20"/>
      <c r="F22" s="69">
        <f>[3]Ex2!$V20</f>
        <v>1384.9800000000002</v>
      </c>
      <c r="G22" s="69">
        <f>[3]Ex2!$X20</f>
        <v>96.92</v>
      </c>
      <c r="H22" s="69">
        <f>[3]Ex2!$Z20</f>
        <v>36.56</v>
      </c>
      <c r="I22" s="69">
        <f t="shared" si="0"/>
        <v>1518.4600000000003</v>
      </c>
    </row>
    <row r="23" spans="1:9" ht="31.5">
      <c r="A23" s="5"/>
      <c r="B23" s="5"/>
      <c r="C23" s="91" t="s">
        <v>66</v>
      </c>
      <c r="D23" s="6"/>
      <c r="E23" s="20"/>
      <c r="F23" s="69">
        <f>[3]Ex2!$V21</f>
        <v>2.3800000000000026</v>
      </c>
      <c r="G23" s="69">
        <f>[3]Ex2!$X21</f>
        <v>0.7</v>
      </c>
      <c r="H23" s="69">
        <f>[3]Ex2!$Z21</f>
        <v>0</v>
      </c>
      <c r="I23" s="69">
        <f t="shared" si="0"/>
        <v>3.0800000000000027</v>
      </c>
    </row>
    <row r="24" spans="1:9" ht="31.5">
      <c r="A24" s="5"/>
      <c r="B24" s="5"/>
      <c r="C24" s="93" t="s">
        <v>67</v>
      </c>
      <c r="D24" s="6"/>
      <c r="E24" s="20"/>
      <c r="F24" s="69">
        <f>[3]Ex2!$V22</f>
        <v>33.5</v>
      </c>
      <c r="G24" s="69">
        <f>[3]Ex2!$X22</f>
        <v>7.2</v>
      </c>
      <c r="H24" s="69">
        <f>[3]Ex2!$Z22</f>
        <v>0.23000000000000043</v>
      </c>
      <c r="I24" s="69">
        <f t="shared" si="0"/>
        <v>40.930000000000007</v>
      </c>
    </row>
    <row r="25" spans="1:9" ht="31.5">
      <c r="A25" s="5"/>
      <c r="B25" s="5"/>
      <c r="C25" s="91" t="s">
        <v>68</v>
      </c>
      <c r="D25" s="6"/>
      <c r="E25" s="20"/>
      <c r="F25" s="69">
        <f>[3]Ex2!$V23</f>
        <v>79.199999999999989</v>
      </c>
      <c r="G25" s="69">
        <f>[3]Ex2!$X23</f>
        <v>0</v>
      </c>
      <c r="H25" s="69">
        <f>[3]Ex2!$Z23</f>
        <v>0</v>
      </c>
      <c r="I25" s="69">
        <f t="shared" si="0"/>
        <v>79.199999999999989</v>
      </c>
    </row>
    <row r="26" spans="1:9" ht="31.5">
      <c r="A26" s="5"/>
      <c r="B26" s="5"/>
      <c r="C26" s="91" t="s">
        <v>69</v>
      </c>
      <c r="D26" s="6"/>
      <c r="E26" s="20"/>
      <c r="F26" s="69">
        <f>[3]Ex2!$V24</f>
        <v>63.650000000000006</v>
      </c>
      <c r="G26" s="69">
        <f>[3]Ex2!$X24</f>
        <v>0</v>
      </c>
      <c r="H26" s="69">
        <f>[3]Ex2!$Z24</f>
        <v>0</v>
      </c>
      <c r="I26" s="69">
        <f t="shared" si="0"/>
        <v>63.650000000000006</v>
      </c>
    </row>
    <row r="27" spans="1:9" ht="31.5">
      <c r="A27" s="5"/>
      <c r="B27" s="5"/>
      <c r="C27" s="91" t="s">
        <v>70</v>
      </c>
      <c r="D27" s="6"/>
      <c r="E27" s="20"/>
      <c r="F27" s="69">
        <f>[3]Ex2!$V25</f>
        <v>34.120000000000005</v>
      </c>
      <c r="G27" s="69">
        <f>[3]Ex2!$X25</f>
        <v>3.49</v>
      </c>
      <c r="H27" s="69">
        <f>[3]Ex2!$Z25</f>
        <v>6.3999999999999986</v>
      </c>
      <c r="I27" s="69">
        <f t="shared" si="0"/>
        <v>44.010000000000005</v>
      </c>
    </row>
    <row r="28" spans="1:9" ht="31.5">
      <c r="A28" s="5"/>
      <c r="B28" s="5"/>
      <c r="C28" s="72" t="s">
        <v>71</v>
      </c>
      <c r="D28" s="6"/>
      <c r="E28" s="20"/>
      <c r="F28" s="69">
        <f>[3]Ex2!$V26</f>
        <v>0</v>
      </c>
      <c r="G28" s="69">
        <f>[3]Ex2!$X26</f>
        <v>-73.789999999999992</v>
      </c>
      <c r="H28" s="69">
        <f>[3]Ex2!$Z26</f>
        <v>0</v>
      </c>
      <c r="I28" s="69">
        <f t="shared" si="0"/>
        <v>-73.789999999999992</v>
      </c>
    </row>
    <row r="29" spans="1:9" ht="19.5" thickBot="1">
      <c r="A29" s="36">
        <v>5</v>
      </c>
      <c r="B29" s="5">
        <v>5</v>
      </c>
      <c r="C29" s="72" t="s">
        <v>12</v>
      </c>
      <c r="D29" s="6" t="s">
        <v>13</v>
      </c>
      <c r="E29" s="88">
        <v>10672101027</v>
      </c>
      <c r="F29" s="101">
        <f>SUM(F22:F28)</f>
        <v>1597.8300000000004</v>
      </c>
      <c r="G29" s="101">
        <f t="shared" ref="G29:I29" si="5">SUM(G22:G28)</f>
        <v>34.52000000000001</v>
      </c>
      <c r="H29" s="101">
        <f t="shared" si="5"/>
        <v>43.190000000000005</v>
      </c>
      <c r="I29" s="101">
        <f t="shared" si="5"/>
        <v>1675.5400000000004</v>
      </c>
    </row>
    <row r="30" spans="1:9" ht="31.5">
      <c r="A30" s="36">
        <v>6</v>
      </c>
      <c r="B30" s="5">
        <v>6</v>
      </c>
      <c r="C30" s="72" t="s">
        <v>72</v>
      </c>
      <c r="D30" s="6" t="s">
        <v>58</v>
      </c>
      <c r="E30" s="20">
        <v>10672101110</v>
      </c>
      <c r="F30" s="101">
        <v>0</v>
      </c>
      <c r="G30" s="101">
        <f>[3]Ex2!$X$27</f>
        <v>0.99000000000000021</v>
      </c>
      <c r="H30" s="108">
        <f>[3]Ex2!$Z$27</f>
        <v>8</v>
      </c>
      <c r="I30" s="69">
        <f t="shared" si="0"/>
        <v>8.99</v>
      </c>
    </row>
    <row r="31" spans="1:9" ht="18.75">
      <c r="A31" s="5"/>
      <c r="B31" s="38"/>
      <c r="C31" s="92" t="s">
        <v>13</v>
      </c>
      <c r="D31" s="6"/>
      <c r="E31" s="20"/>
      <c r="F31" s="69">
        <f>+F29+F30</f>
        <v>1597.8300000000004</v>
      </c>
      <c r="G31" s="69">
        <f t="shared" ref="G31:I31" si="6">+G29+G30</f>
        <v>35.510000000000012</v>
      </c>
      <c r="H31" s="69">
        <f t="shared" si="6"/>
        <v>51.190000000000005</v>
      </c>
      <c r="I31" s="69">
        <f t="shared" si="6"/>
        <v>1684.5300000000004</v>
      </c>
    </row>
    <row r="32" spans="1:9" ht="18.75">
      <c r="A32" s="5"/>
      <c r="B32" s="5"/>
      <c r="C32" s="91" t="s">
        <v>14</v>
      </c>
      <c r="D32" s="6"/>
      <c r="E32" s="20"/>
      <c r="F32" s="69">
        <f>[3]Ex2!$V29</f>
        <v>101.85000000000002</v>
      </c>
      <c r="G32" s="69">
        <f>[3]Ex2!$X29</f>
        <v>0.99000000000000021</v>
      </c>
      <c r="H32" s="96">
        <f>[3]Ex2!$Z29</f>
        <v>11.399999999999999</v>
      </c>
      <c r="I32" s="69">
        <f t="shared" si="0"/>
        <v>114.24000000000001</v>
      </c>
    </row>
    <row r="33" spans="1:9" ht="31.5">
      <c r="A33" s="5"/>
      <c r="B33" s="5"/>
      <c r="C33" s="91" t="s">
        <v>73</v>
      </c>
      <c r="D33" s="6"/>
      <c r="E33" s="20"/>
      <c r="F33" s="69">
        <f>[3]Ex2!$V30</f>
        <v>43.900000000000006</v>
      </c>
      <c r="G33" s="69">
        <f>[3]Ex2!$X30</f>
        <v>4.99</v>
      </c>
      <c r="H33" s="96">
        <f>[3]Ex2!$Z30</f>
        <v>6.3999999999999986</v>
      </c>
      <c r="I33" s="69">
        <f t="shared" si="0"/>
        <v>55.290000000000006</v>
      </c>
    </row>
    <row r="34" spans="1:9" ht="18.75">
      <c r="A34" s="36">
        <v>7</v>
      </c>
      <c r="B34" s="5">
        <v>7</v>
      </c>
      <c r="C34" s="72" t="s">
        <v>14</v>
      </c>
      <c r="D34" s="7" t="s">
        <v>15</v>
      </c>
      <c r="E34" s="8" t="s">
        <v>59</v>
      </c>
      <c r="F34" s="69">
        <f>+F33+F32</f>
        <v>145.75000000000003</v>
      </c>
      <c r="G34" s="69">
        <f t="shared" ref="G34:I34" si="7">+G33+G32</f>
        <v>5.98</v>
      </c>
      <c r="H34" s="69">
        <f t="shared" si="7"/>
        <v>17.799999999999997</v>
      </c>
      <c r="I34" s="69">
        <f t="shared" si="7"/>
        <v>169.53000000000003</v>
      </c>
    </row>
    <row r="35" spans="1:9" ht="18.75">
      <c r="A35" s="5"/>
      <c r="B35" s="38"/>
      <c r="C35" s="91" t="s">
        <v>16</v>
      </c>
      <c r="D35" s="7"/>
      <c r="E35" s="26"/>
      <c r="F35" s="69">
        <f>[3]Ex2!$V32</f>
        <v>130.32999999999998</v>
      </c>
      <c r="G35" s="69">
        <f>[3]Ex2!$X32</f>
        <v>8.9699999999999989</v>
      </c>
      <c r="H35" s="96">
        <f>[3]Ex2!$Z32</f>
        <v>16.600000000000001</v>
      </c>
      <c r="I35" s="69">
        <f t="shared" si="0"/>
        <v>155.89999999999998</v>
      </c>
    </row>
    <row r="36" spans="1:9" ht="47.25">
      <c r="A36" s="5"/>
      <c r="B36" s="5"/>
      <c r="C36" s="114" t="s">
        <v>95</v>
      </c>
      <c r="D36" s="7"/>
      <c r="E36" s="26"/>
      <c r="F36" s="69">
        <f>[3]Ex2!$V33</f>
        <v>61.800000000000011</v>
      </c>
      <c r="G36" s="69">
        <f>[3]Ex2!$X33</f>
        <v>0</v>
      </c>
      <c r="H36" s="96">
        <f>[3]Ex2!$Z33</f>
        <v>-14.3</v>
      </c>
      <c r="I36" s="69">
        <f t="shared" si="0"/>
        <v>47.500000000000014</v>
      </c>
    </row>
    <row r="37" spans="1:9" ht="63">
      <c r="A37" s="5"/>
      <c r="B37" s="5"/>
      <c r="C37" s="114" t="s">
        <v>96</v>
      </c>
      <c r="D37" s="7"/>
      <c r="E37" s="26"/>
      <c r="F37" s="69">
        <f>[3]Ex2!$V34</f>
        <v>126.78999999999999</v>
      </c>
      <c r="G37" s="69">
        <f>[3]Ex2!$X34</f>
        <v>0</v>
      </c>
      <c r="H37" s="96">
        <f>[3]Ex2!$Z34</f>
        <v>3.1999999999999993</v>
      </c>
      <c r="I37" s="69">
        <f t="shared" si="0"/>
        <v>129.98999999999998</v>
      </c>
    </row>
    <row r="38" spans="1:9" ht="19.5" thickBot="1">
      <c r="A38" s="5">
        <v>8</v>
      </c>
      <c r="B38" s="5">
        <v>8</v>
      </c>
      <c r="C38" s="72" t="s">
        <v>16</v>
      </c>
      <c r="D38" s="6" t="s">
        <v>17</v>
      </c>
      <c r="E38" s="89">
        <v>10672101040</v>
      </c>
      <c r="F38" s="69">
        <f>+F37+F36+F35</f>
        <v>318.91999999999996</v>
      </c>
      <c r="G38" s="69">
        <f t="shared" ref="G38:I38" si="8">+G37+G36+G35</f>
        <v>8.9699999999999989</v>
      </c>
      <c r="H38" s="69">
        <f t="shared" si="8"/>
        <v>5.5</v>
      </c>
      <c r="I38" s="69">
        <f t="shared" si="8"/>
        <v>333.39</v>
      </c>
    </row>
    <row r="39" spans="1:9" ht="19.5" thickBot="1">
      <c r="A39" s="5"/>
      <c r="B39" s="5"/>
      <c r="C39" s="91" t="s">
        <v>18</v>
      </c>
      <c r="D39" s="6"/>
      <c r="E39" s="89"/>
      <c r="F39" s="69">
        <f>[3]Ex2!$V36</f>
        <v>141.19000000000005</v>
      </c>
      <c r="G39" s="69">
        <f>[3]Ex2!$X36</f>
        <v>0</v>
      </c>
      <c r="H39" s="96">
        <f>[3]Ex2!$Z36</f>
        <v>13</v>
      </c>
      <c r="I39" s="69">
        <f t="shared" si="0"/>
        <v>154.19000000000005</v>
      </c>
    </row>
    <row r="40" spans="1:9" ht="32.25" thickBot="1">
      <c r="A40" s="38"/>
      <c r="B40" s="38"/>
      <c r="C40" s="91" t="s">
        <v>74</v>
      </c>
      <c r="D40" s="6"/>
      <c r="E40" s="89"/>
      <c r="F40" s="69">
        <f>[3]Ex2!$V37</f>
        <v>27.08</v>
      </c>
      <c r="G40" s="69">
        <f>[3]Ex2!$X37</f>
        <v>0</v>
      </c>
      <c r="H40" s="96">
        <f>[3]Ex2!$Z37</f>
        <v>6.4399999999999995</v>
      </c>
      <c r="I40" s="69">
        <f t="shared" si="0"/>
        <v>33.519999999999996</v>
      </c>
    </row>
    <row r="41" spans="1:9" ht="19.5" thickBot="1">
      <c r="A41" s="5">
        <v>9</v>
      </c>
      <c r="B41" s="5">
        <v>9</v>
      </c>
      <c r="C41" s="72" t="s">
        <v>75</v>
      </c>
      <c r="D41" s="6" t="s">
        <v>19</v>
      </c>
      <c r="E41" s="89">
        <v>10672101036</v>
      </c>
      <c r="F41" s="69">
        <f>+F40+F39</f>
        <v>168.27000000000004</v>
      </c>
      <c r="G41" s="69">
        <f t="shared" ref="G41:I41" si="9">+G40+G39</f>
        <v>0</v>
      </c>
      <c r="H41" s="69">
        <f t="shared" si="9"/>
        <v>19.439999999999998</v>
      </c>
      <c r="I41" s="69">
        <f t="shared" si="9"/>
        <v>187.71000000000004</v>
      </c>
    </row>
    <row r="42" spans="1:9" ht="19.5" thickBot="1">
      <c r="A42" s="5"/>
      <c r="B42" s="5"/>
      <c r="C42" s="91" t="s">
        <v>20</v>
      </c>
      <c r="D42" s="6"/>
      <c r="E42" s="89"/>
      <c r="F42" s="69">
        <f>[3]Ex2!$V39</f>
        <v>103.53999999999999</v>
      </c>
      <c r="G42" s="69">
        <f>[3]Ex2!$X39</f>
        <v>0</v>
      </c>
      <c r="H42" s="96">
        <f>[3]Ex2!$Z39</f>
        <v>7.3000000000000007</v>
      </c>
      <c r="I42" s="69">
        <f t="shared" si="0"/>
        <v>110.83999999999999</v>
      </c>
    </row>
    <row r="43" spans="1:9" ht="19.5" thickBot="1">
      <c r="A43" s="38"/>
      <c r="B43" s="38"/>
      <c r="C43" s="91" t="s">
        <v>76</v>
      </c>
      <c r="D43" s="6"/>
      <c r="E43" s="89"/>
      <c r="F43" s="69">
        <f>[3]Ex2!$V40</f>
        <v>58.19</v>
      </c>
      <c r="G43" s="69">
        <f>[3]Ex2!$X40</f>
        <v>0</v>
      </c>
      <c r="H43" s="96">
        <f>[3]Ex2!$Z40</f>
        <v>-4.0000000000000036E-2</v>
      </c>
      <c r="I43" s="69">
        <f t="shared" si="0"/>
        <v>58.15</v>
      </c>
    </row>
    <row r="44" spans="1:9" ht="19.5" thickBot="1">
      <c r="A44" s="5">
        <v>10</v>
      </c>
      <c r="B44" s="5">
        <v>10</v>
      </c>
      <c r="C44" s="72" t="s">
        <v>20</v>
      </c>
      <c r="D44" s="6" t="s">
        <v>21</v>
      </c>
      <c r="E44" s="89">
        <v>10672101041</v>
      </c>
      <c r="F44" s="69">
        <f>+F43+F42</f>
        <v>161.72999999999999</v>
      </c>
      <c r="G44" s="69">
        <f t="shared" ref="G44:I44" si="10">+G43+G42</f>
        <v>0</v>
      </c>
      <c r="H44" s="69">
        <f t="shared" si="10"/>
        <v>7.2600000000000007</v>
      </c>
      <c r="I44" s="69">
        <f t="shared" si="10"/>
        <v>168.98999999999998</v>
      </c>
    </row>
    <row r="45" spans="1:9" ht="18.75">
      <c r="A45" s="5"/>
      <c r="B45" s="5"/>
      <c r="C45" s="91" t="s">
        <v>22</v>
      </c>
      <c r="D45" s="6"/>
      <c r="E45" s="20"/>
      <c r="F45" s="69">
        <f>[3]Ex2!$V42</f>
        <v>221.02999999999997</v>
      </c>
      <c r="G45" s="69">
        <f>[3]Ex2!$X42</f>
        <v>10.019999999999994</v>
      </c>
      <c r="H45" s="96">
        <f>[3]Ex2!$Z42</f>
        <v>-0.19999999999999929</v>
      </c>
      <c r="I45" s="69">
        <f t="shared" si="0"/>
        <v>230.84999999999997</v>
      </c>
    </row>
    <row r="46" spans="1:9" ht="31.5">
      <c r="A46" s="38"/>
      <c r="B46" s="38"/>
      <c r="C46" s="91" t="s">
        <v>77</v>
      </c>
      <c r="D46" s="6"/>
      <c r="E46" s="20"/>
      <c r="F46" s="69">
        <f>[3]Ex2!$V43</f>
        <v>20.409999999999997</v>
      </c>
      <c r="G46" s="69">
        <f>[3]Ex2!$X43</f>
        <v>5.74</v>
      </c>
      <c r="H46" s="96">
        <f>[3]Ex2!$Z43</f>
        <v>4.8000000000000007</v>
      </c>
      <c r="I46" s="69">
        <f t="shared" si="0"/>
        <v>30.95</v>
      </c>
    </row>
    <row r="47" spans="1:9" ht="47.25">
      <c r="A47" s="5"/>
      <c r="B47" s="5"/>
      <c r="C47" s="91" t="s">
        <v>78</v>
      </c>
      <c r="D47" s="6"/>
      <c r="E47" s="20"/>
      <c r="F47" s="69">
        <f>[3]Ex2!$V44</f>
        <v>151.62</v>
      </c>
      <c r="G47" s="69">
        <f>[3]Ex2!$X44</f>
        <v>0</v>
      </c>
      <c r="H47" s="96">
        <f>[3]Ex2!$Z44</f>
        <v>0</v>
      </c>
      <c r="I47" s="69">
        <f t="shared" si="0"/>
        <v>151.62</v>
      </c>
    </row>
    <row r="48" spans="1:9" ht="19.5" thickBot="1">
      <c r="A48" s="5">
        <v>11</v>
      </c>
      <c r="B48" s="5">
        <v>11</v>
      </c>
      <c r="C48" s="72" t="s">
        <v>22</v>
      </c>
      <c r="D48" s="6" t="s">
        <v>23</v>
      </c>
      <c r="E48" s="88">
        <v>10672101006</v>
      </c>
      <c r="F48" s="69">
        <f>+F47+F46+F45</f>
        <v>393.05999999999995</v>
      </c>
      <c r="G48" s="69">
        <f t="shared" ref="G48:I48" si="11">+G47+G46+G45</f>
        <v>15.759999999999994</v>
      </c>
      <c r="H48" s="69">
        <f t="shared" si="11"/>
        <v>4.6000000000000014</v>
      </c>
      <c r="I48" s="69">
        <f t="shared" si="11"/>
        <v>413.41999999999996</v>
      </c>
    </row>
    <row r="49" spans="1:9" ht="19.5" thickBot="1">
      <c r="A49" s="5">
        <v>12</v>
      </c>
      <c r="B49" s="5">
        <v>12</v>
      </c>
      <c r="C49" s="72" t="s">
        <v>24</v>
      </c>
      <c r="D49" s="6" t="s">
        <v>25</v>
      </c>
      <c r="E49" s="89">
        <v>10672101042</v>
      </c>
      <c r="F49" s="69">
        <f>[3]Ex2!$V46</f>
        <v>64.400000000000006</v>
      </c>
      <c r="G49" s="69">
        <f>[3]Ex2!$X46</f>
        <v>0</v>
      </c>
      <c r="H49" s="109">
        <f>[3]Ex2!$Z46</f>
        <v>3.8999999999999986</v>
      </c>
      <c r="I49" s="69">
        <f t="shared" si="0"/>
        <v>68.300000000000011</v>
      </c>
    </row>
    <row r="50" spans="1:9" ht="19.5" thickBot="1">
      <c r="A50" s="5">
        <v>13</v>
      </c>
      <c r="B50" s="5">
        <v>13</v>
      </c>
      <c r="C50" s="72" t="s">
        <v>26</v>
      </c>
      <c r="D50" s="6" t="s">
        <v>27</v>
      </c>
      <c r="E50" s="89">
        <v>10672101021</v>
      </c>
      <c r="F50" s="69">
        <f>[3]Ex2!$V47</f>
        <v>52.259999999999991</v>
      </c>
      <c r="G50" s="69">
        <f>[3]Ex2!$X47</f>
        <v>12.46</v>
      </c>
      <c r="H50" s="109">
        <f>[3]Ex2!$Z47</f>
        <v>13</v>
      </c>
      <c r="I50" s="69">
        <f t="shared" si="0"/>
        <v>77.72</v>
      </c>
    </row>
    <row r="51" spans="1:9" ht="19.5" thickBot="1">
      <c r="A51" s="5"/>
      <c r="B51" s="5"/>
      <c r="C51" s="91" t="s">
        <v>28</v>
      </c>
      <c r="D51" s="6"/>
      <c r="E51" s="89"/>
      <c r="F51" s="69">
        <f>[3]Ex2!$V48</f>
        <v>93.490000000000009</v>
      </c>
      <c r="G51" s="69">
        <f>[3]Ex2!$X48</f>
        <v>9.64</v>
      </c>
      <c r="H51" s="96">
        <f>[3]Ex2!$Z48</f>
        <v>5.5500000000000007</v>
      </c>
      <c r="I51" s="69">
        <f t="shared" si="0"/>
        <v>108.68</v>
      </c>
    </row>
    <row r="52" spans="1:9" ht="63.75" thickBot="1">
      <c r="A52" s="38"/>
      <c r="B52" s="38"/>
      <c r="C52" s="114" t="s">
        <v>97</v>
      </c>
      <c r="D52" s="6"/>
      <c r="E52" s="89"/>
      <c r="F52" s="69">
        <v>0</v>
      </c>
      <c r="G52" s="69">
        <v>0</v>
      </c>
      <c r="H52" s="96">
        <f>[3]Ex2!$Z49</f>
        <v>0</v>
      </c>
      <c r="I52" s="69">
        <f t="shared" si="0"/>
        <v>0</v>
      </c>
    </row>
    <row r="53" spans="1:9" ht="63.75" thickBot="1">
      <c r="A53" s="5"/>
      <c r="B53" s="5"/>
      <c r="C53" s="115" t="s">
        <v>104</v>
      </c>
      <c r="D53" s="6"/>
      <c r="E53" s="89"/>
      <c r="F53" s="69">
        <f>[3]Ex2!$V$90</f>
        <v>104.57</v>
      </c>
      <c r="G53" s="69">
        <f>[3]Ex2!X$90</f>
        <v>2.21</v>
      </c>
      <c r="H53" s="69">
        <f>[3]Ex2!Z$90</f>
        <v>32.82</v>
      </c>
      <c r="I53" s="69">
        <f t="shared" si="0"/>
        <v>139.6</v>
      </c>
    </row>
    <row r="54" spans="1:9" ht="19.5" thickBot="1">
      <c r="A54" s="5">
        <v>14</v>
      </c>
      <c r="B54" s="5">
        <v>14</v>
      </c>
      <c r="C54" s="72" t="s">
        <v>28</v>
      </c>
      <c r="D54" s="6" t="s">
        <v>29</v>
      </c>
      <c r="E54" s="89">
        <v>10672101043</v>
      </c>
      <c r="F54" s="69">
        <f>+F53+F51+F52</f>
        <v>198.06</v>
      </c>
      <c r="G54" s="69">
        <f t="shared" ref="G54:I54" si="12">+G53+G51+G52</f>
        <v>11.850000000000001</v>
      </c>
      <c r="H54" s="69">
        <f t="shared" si="12"/>
        <v>38.370000000000005</v>
      </c>
      <c r="I54" s="69">
        <f t="shared" si="12"/>
        <v>248.28</v>
      </c>
    </row>
    <row r="55" spans="1:9" ht="18.75">
      <c r="A55" s="5"/>
      <c r="B55" s="5"/>
      <c r="C55" s="91" t="s">
        <v>30</v>
      </c>
      <c r="D55" s="6"/>
      <c r="E55" s="20"/>
      <c r="F55" s="94">
        <f>[3]Ex2!$V51</f>
        <v>128.58000000000001</v>
      </c>
      <c r="G55" s="94">
        <f>[3]Ex2!$X51</f>
        <v>0</v>
      </c>
      <c r="H55" s="95">
        <f>[3]Ex2!$Z51</f>
        <v>9.8000000000000007</v>
      </c>
      <c r="I55" s="69">
        <f t="shared" si="0"/>
        <v>138.38000000000002</v>
      </c>
    </row>
    <row r="56" spans="1:9" ht="31.5">
      <c r="A56" s="38"/>
      <c r="B56" s="38"/>
      <c r="C56" s="91" t="s">
        <v>79</v>
      </c>
      <c r="D56" s="6"/>
      <c r="E56" s="20"/>
      <c r="F56" s="94">
        <f>[3]Ex2!$V52</f>
        <v>35.64</v>
      </c>
      <c r="G56" s="94">
        <f>[3]Ex2!$X52</f>
        <v>0</v>
      </c>
      <c r="H56" s="95">
        <f>[3]Ex2!$Z52</f>
        <v>8</v>
      </c>
      <c r="I56" s="69">
        <f t="shared" si="0"/>
        <v>43.64</v>
      </c>
    </row>
    <row r="57" spans="1:9" ht="19.5" thickBot="1">
      <c r="A57" s="5">
        <v>15</v>
      </c>
      <c r="B57" s="5">
        <v>15</v>
      </c>
      <c r="C57" s="72" t="s">
        <v>30</v>
      </c>
      <c r="D57" s="6" t="s">
        <v>31</v>
      </c>
      <c r="E57" s="88">
        <v>10672101005</v>
      </c>
      <c r="F57" s="101">
        <f>+F56+F55</f>
        <v>164.22000000000003</v>
      </c>
      <c r="G57" s="101">
        <f t="shared" ref="G57:I57" si="13">+G56+G55</f>
        <v>0</v>
      </c>
      <c r="H57" s="101">
        <f t="shared" si="13"/>
        <v>17.8</v>
      </c>
      <c r="I57" s="101">
        <f t="shared" si="13"/>
        <v>182.02000000000004</v>
      </c>
    </row>
    <row r="58" spans="1:9" ht="18.75">
      <c r="A58" s="5"/>
      <c r="B58" s="5"/>
      <c r="C58" s="116" t="s">
        <v>98</v>
      </c>
      <c r="D58" s="6"/>
      <c r="E58" s="20"/>
      <c r="F58" s="94">
        <f>[3]Ex2!$V54-33.6</f>
        <v>158.15</v>
      </c>
      <c r="G58" s="94">
        <f>[3]Ex2!$X54</f>
        <v>0</v>
      </c>
      <c r="H58" s="95">
        <f>[3]Ex2!$Z54</f>
        <v>0</v>
      </c>
      <c r="I58" s="69">
        <f t="shared" si="0"/>
        <v>158.15</v>
      </c>
    </row>
    <row r="59" spans="1:9" ht="47.25">
      <c r="A59" s="38"/>
      <c r="B59" s="38"/>
      <c r="C59" s="114" t="s">
        <v>99</v>
      </c>
      <c r="D59" s="6"/>
      <c r="E59" s="20"/>
      <c r="F59" s="69">
        <v>0</v>
      </c>
      <c r="G59" s="94">
        <f>[3]Ex2!$X55</f>
        <v>0</v>
      </c>
      <c r="H59" s="95">
        <f>[3]Ex2!$Z55</f>
        <v>0</v>
      </c>
      <c r="I59" s="69">
        <f t="shared" si="0"/>
        <v>0</v>
      </c>
    </row>
    <row r="60" spans="1:9" ht="18.75">
      <c r="A60" s="5"/>
      <c r="B60" s="5"/>
      <c r="C60" s="114" t="s">
        <v>100</v>
      </c>
      <c r="D60" s="6"/>
      <c r="E60" s="20"/>
      <c r="F60" s="69">
        <v>0</v>
      </c>
      <c r="G60" s="94">
        <f>[3]Ex2!$X56</f>
        <v>0</v>
      </c>
      <c r="H60" s="95">
        <f>[3]Ex2!$Z56</f>
        <v>0</v>
      </c>
      <c r="I60" s="69">
        <f t="shared" si="0"/>
        <v>0</v>
      </c>
    </row>
    <row r="61" spans="1:9" ht="32.25" thickBot="1">
      <c r="A61" s="5">
        <v>16</v>
      </c>
      <c r="B61" s="5">
        <v>16</v>
      </c>
      <c r="C61" s="72" t="s">
        <v>32</v>
      </c>
      <c r="D61" s="6" t="s">
        <v>33</v>
      </c>
      <c r="E61" s="89">
        <v>10672101044</v>
      </c>
      <c r="F61" s="101">
        <f>+F58+F59+F60</f>
        <v>158.15</v>
      </c>
      <c r="G61" s="101">
        <f t="shared" ref="G61:I61" si="14">+G58+G59+G60</f>
        <v>0</v>
      </c>
      <c r="H61" s="101">
        <f t="shared" si="14"/>
        <v>0</v>
      </c>
      <c r="I61" s="101">
        <f t="shared" si="14"/>
        <v>158.15</v>
      </c>
    </row>
    <row r="62" spans="1:9" ht="19.5" thickBot="1">
      <c r="A62" s="38"/>
      <c r="B62" s="38"/>
      <c r="C62" s="72" t="s">
        <v>34</v>
      </c>
      <c r="D62" s="6"/>
      <c r="E62" s="89"/>
      <c r="F62" s="69">
        <f>[3]Ex2!$V58</f>
        <v>91.43</v>
      </c>
      <c r="G62" s="94">
        <f>[3]Ex2!$X58</f>
        <v>0</v>
      </c>
      <c r="H62" s="95">
        <f>[3]Ex2!$Z58</f>
        <v>1.8000000000000007</v>
      </c>
      <c r="I62" s="69">
        <f t="shared" si="0"/>
        <v>93.23</v>
      </c>
    </row>
    <row r="63" spans="1:9" ht="32.25" thickBot="1">
      <c r="A63" s="5"/>
      <c r="B63" s="5"/>
      <c r="C63" s="91" t="s">
        <v>80</v>
      </c>
      <c r="D63" s="6"/>
      <c r="E63" s="89"/>
      <c r="F63" s="69">
        <f>[3]Ex2!$V59</f>
        <v>53.53</v>
      </c>
      <c r="G63" s="94">
        <f>[3]Ex2!$X59</f>
        <v>24.46</v>
      </c>
      <c r="H63" s="95">
        <f>[3]Ex2!$Z59</f>
        <v>2.4499999999999993</v>
      </c>
      <c r="I63" s="69">
        <f t="shared" si="0"/>
        <v>80.440000000000012</v>
      </c>
    </row>
    <row r="64" spans="1:9" ht="19.5" thickBot="1">
      <c r="A64" s="5">
        <v>17</v>
      </c>
      <c r="B64" s="5">
        <v>17</v>
      </c>
      <c r="C64" s="72" t="s">
        <v>34</v>
      </c>
      <c r="D64" s="6" t="s">
        <v>35</v>
      </c>
      <c r="E64" s="89">
        <v>10672101037</v>
      </c>
      <c r="F64" s="69">
        <f>+F63+F62</f>
        <v>144.96</v>
      </c>
      <c r="G64" s="69">
        <f t="shared" ref="G64:I64" si="15">+G63+G62</f>
        <v>24.46</v>
      </c>
      <c r="H64" s="69">
        <f t="shared" si="15"/>
        <v>4.25</v>
      </c>
      <c r="I64" s="69">
        <f t="shared" si="15"/>
        <v>173.67000000000002</v>
      </c>
    </row>
    <row r="65" spans="1:9" ht="19.5" thickBot="1">
      <c r="A65" s="38"/>
      <c r="B65" s="38"/>
      <c r="C65" s="116" t="s">
        <v>36</v>
      </c>
      <c r="D65" s="6"/>
      <c r="E65" s="89"/>
      <c r="F65" s="69">
        <f>[3]Ex2!$V61</f>
        <v>126.24000000000001</v>
      </c>
      <c r="G65" s="94">
        <f>[3]Ex2!$X61</f>
        <v>0</v>
      </c>
      <c r="H65" s="95">
        <f>[3]Ex2!$Z61</f>
        <v>7.2164496600635175E-16</v>
      </c>
      <c r="I65" s="69">
        <f t="shared" si="0"/>
        <v>126.24000000000001</v>
      </c>
    </row>
    <row r="66" spans="1:9" ht="32.25" thickBot="1">
      <c r="A66" s="5"/>
      <c r="B66" s="5"/>
      <c r="C66" s="114" t="s">
        <v>101</v>
      </c>
      <c r="D66" s="6"/>
      <c r="E66" s="89"/>
      <c r="F66" s="69">
        <f>[3]Ex2!$V62</f>
        <v>89.550000000000011</v>
      </c>
      <c r="G66" s="94">
        <f>[3]Ex2!$X62</f>
        <v>0</v>
      </c>
      <c r="H66" s="95">
        <f>[3]Ex2!$Z62</f>
        <v>0</v>
      </c>
      <c r="I66" s="69">
        <f t="shared" si="0"/>
        <v>89.550000000000011</v>
      </c>
    </row>
    <row r="67" spans="1:9" ht="19.5" thickBot="1">
      <c r="A67" s="5">
        <v>18</v>
      </c>
      <c r="B67" s="5">
        <v>18</v>
      </c>
      <c r="C67" s="72" t="s">
        <v>81</v>
      </c>
      <c r="D67" s="6" t="s">
        <v>37</v>
      </c>
      <c r="E67" s="89">
        <v>10672101045</v>
      </c>
      <c r="F67" s="69">
        <f>+F65+F66</f>
        <v>215.79000000000002</v>
      </c>
      <c r="G67" s="69">
        <f t="shared" ref="G67:I67" si="16">+G65+G66</f>
        <v>0</v>
      </c>
      <c r="H67" s="69">
        <f t="shared" si="16"/>
        <v>7.2164496600635175E-16</v>
      </c>
      <c r="I67" s="69">
        <f t="shared" si="16"/>
        <v>215.79000000000002</v>
      </c>
    </row>
    <row r="68" spans="1:9" ht="19.5" thickBot="1">
      <c r="A68" s="5"/>
      <c r="B68" s="5"/>
      <c r="C68" s="91" t="s">
        <v>38</v>
      </c>
      <c r="D68" s="6"/>
      <c r="E68" s="89"/>
      <c r="F68" s="69">
        <f>[3]Ex2!$V64</f>
        <v>15.599999999999994</v>
      </c>
      <c r="G68" s="94">
        <f>[3]Ex2!$X64</f>
        <v>3.17</v>
      </c>
      <c r="H68" s="95">
        <f>[3]Ex2!$Z64</f>
        <v>2.8499999999999992</v>
      </c>
      <c r="I68" s="69">
        <f t="shared" si="0"/>
        <v>21.619999999999994</v>
      </c>
    </row>
    <row r="69" spans="1:9" ht="19.5" thickBot="1">
      <c r="A69" s="5"/>
      <c r="B69" s="5"/>
      <c r="C69" s="91" t="s">
        <v>82</v>
      </c>
      <c r="D69" s="6"/>
      <c r="E69" s="89"/>
      <c r="F69" s="69">
        <f>[3]Ex2!$V65</f>
        <v>41.290000000000006</v>
      </c>
      <c r="G69" s="94">
        <f>[3]Ex2!$X65</f>
        <v>8.74</v>
      </c>
      <c r="H69" s="95">
        <f>[3]Ex2!$Z65</f>
        <v>2</v>
      </c>
      <c r="I69" s="69">
        <f t="shared" si="0"/>
        <v>52.030000000000008</v>
      </c>
    </row>
    <row r="70" spans="1:9" ht="19.5" thickBot="1">
      <c r="A70" s="38">
        <v>19</v>
      </c>
      <c r="B70" s="38">
        <v>19</v>
      </c>
      <c r="C70" s="72" t="s">
        <v>38</v>
      </c>
      <c r="D70" s="6" t="s">
        <v>39</v>
      </c>
      <c r="E70" s="89">
        <v>10672101046</v>
      </c>
      <c r="F70" s="69">
        <f>+F69+F68</f>
        <v>56.89</v>
      </c>
      <c r="G70" s="69">
        <f t="shared" ref="G70:I70" si="17">+G69+G68</f>
        <v>11.91</v>
      </c>
      <c r="H70" s="69">
        <f t="shared" si="17"/>
        <v>4.8499999999999996</v>
      </c>
      <c r="I70" s="69">
        <f t="shared" si="17"/>
        <v>73.650000000000006</v>
      </c>
    </row>
    <row r="71" spans="1:9" ht="19.5" thickBot="1">
      <c r="A71" s="5"/>
      <c r="B71" s="5"/>
      <c r="C71" s="91" t="s">
        <v>40</v>
      </c>
      <c r="D71" s="6"/>
      <c r="E71" s="89"/>
      <c r="F71" s="69">
        <f>[3]Ex2!$V67</f>
        <v>44.949999999999989</v>
      </c>
      <c r="G71" s="94">
        <f>[3]Ex2!$X67</f>
        <v>1.4900000000000002</v>
      </c>
      <c r="H71" s="95">
        <f>[3]Ex2!$Z67</f>
        <v>4</v>
      </c>
      <c r="I71" s="69">
        <f t="shared" si="0"/>
        <v>50.439999999999991</v>
      </c>
    </row>
    <row r="72" spans="1:9" ht="32.25" thickBot="1">
      <c r="A72" s="5"/>
      <c r="B72" s="5"/>
      <c r="C72" s="91" t="s">
        <v>83</v>
      </c>
      <c r="D72" s="6"/>
      <c r="E72" s="89"/>
      <c r="F72" s="69">
        <f>[3]Ex2!$V68</f>
        <v>75.360000000000014</v>
      </c>
      <c r="G72" s="94">
        <f>[3]Ex2!$X68</f>
        <v>2.2300000000000004</v>
      </c>
      <c r="H72" s="95">
        <f>[3]Ex2!$Z68</f>
        <v>8.5</v>
      </c>
      <c r="I72" s="69">
        <f t="shared" si="0"/>
        <v>86.090000000000018</v>
      </c>
    </row>
    <row r="73" spans="1:9" ht="19.5" thickBot="1">
      <c r="A73" s="38">
        <v>20</v>
      </c>
      <c r="B73" s="38">
        <v>20</v>
      </c>
      <c r="C73" s="72" t="s">
        <v>40</v>
      </c>
      <c r="D73" s="6" t="s">
        <v>41</v>
      </c>
      <c r="E73" s="89">
        <v>10672101047</v>
      </c>
      <c r="F73" s="69">
        <f>+F72+F71</f>
        <v>120.31</v>
      </c>
      <c r="G73" s="69">
        <f t="shared" ref="G73:I73" si="18">+G72+G71</f>
        <v>3.7200000000000006</v>
      </c>
      <c r="H73" s="69">
        <f t="shared" si="18"/>
        <v>12.5</v>
      </c>
      <c r="I73" s="69">
        <f t="shared" si="18"/>
        <v>136.53</v>
      </c>
    </row>
    <row r="74" spans="1:9" ht="19.5" thickBot="1">
      <c r="A74" s="5"/>
      <c r="B74" s="5"/>
      <c r="C74" s="91" t="s">
        <v>42</v>
      </c>
      <c r="D74" s="6"/>
      <c r="E74" s="89"/>
      <c r="F74" s="69">
        <f>[3]Ex2!$V70</f>
        <v>86.34</v>
      </c>
      <c r="G74" s="94">
        <f>[3]Ex2!$X70</f>
        <v>1.9800000000000004</v>
      </c>
      <c r="H74" s="95">
        <f>[3]Ex2!$Z70</f>
        <v>5.8999999999999986</v>
      </c>
      <c r="I74" s="69">
        <f t="shared" si="0"/>
        <v>94.22</v>
      </c>
    </row>
    <row r="75" spans="1:9" ht="32.25" thickBot="1">
      <c r="A75" s="5"/>
      <c r="B75" s="5"/>
      <c r="C75" s="91" t="s">
        <v>84</v>
      </c>
      <c r="D75" s="6"/>
      <c r="E75" s="89"/>
      <c r="F75" s="69">
        <f>[3]Ex2!$V71</f>
        <v>66.300000000000011</v>
      </c>
      <c r="G75" s="94">
        <f>[3]Ex2!$X71</f>
        <v>1.1900000000000004</v>
      </c>
      <c r="H75" s="95">
        <f>[3]Ex2!$Z71</f>
        <v>1.7300000000000004</v>
      </c>
      <c r="I75" s="69">
        <f t="shared" ref="I75:I92" si="19">+F75+G75+H75</f>
        <v>69.220000000000013</v>
      </c>
    </row>
    <row r="76" spans="1:9" ht="19.5" thickBot="1">
      <c r="A76" s="38">
        <v>21</v>
      </c>
      <c r="B76" s="38">
        <v>21</v>
      </c>
      <c r="C76" s="72" t="s">
        <v>85</v>
      </c>
      <c r="D76" s="6" t="s">
        <v>43</v>
      </c>
      <c r="E76" s="89">
        <v>10672101048</v>
      </c>
      <c r="F76" s="69">
        <f>+F75+F74</f>
        <v>152.64000000000001</v>
      </c>
      <c r="G76" s="69">
        <f t="shared" ref="G76:I76" si="20">+G75+G74</f>
        <v>3.1700000000000008</v>
      </c>
      <c r="H76" s="69">
        <f t="shared" si="20"/>
        <v>7.629999999999999</v>
      </c>
      <c r="I76" s="69">
        <f t="shared" si="20"/>
        <v>163.44</v>
      </c>
    </row>
    <row r="77" spans="1:9" ht="19.5" thickBot="1">
      <c r="A77" s="5"/>
      <c r="B77" s="5"/>
      <c r="C77" s="91" t="s">
        <v>44</v>
      </c>
      <c r="D77" s="6"/>
      <c r="E77" s="89"/>
      <c r="F77" s="69">
        <f>[3]Ex2!$V73</f>
        <v>146.10000000000002</v>
      </c>
      <c r="G77" s="94">
        <f>[3]Ex2!$X73</f>
        <v>0.53999999999999915</v>
      </c>
      <c r="H77" s="95">
        <f>[3]Ex2!$Z73</f>
        <v>1.0500000000000007</v>
      </c>
      <c r="I77" s="69">
        <f t="shared" si="19"/>
        <v>147.69000000000003</v>
      </c>
    </row>
    <row r="78" spans="1:9" ht="32.25" thickBot="1">
      <c r="A78" s="5"/>
      <c r="B78" s="5"/>
      <c r="C78" s="114" t="s">
        <v>102</v>
      </c>
      <c r="D78" s="6"/>
      <c r="E78" s="89"/>
      <c r="F78" s="69">
        <f>[3]Ex2!$V74</f>
        <v>58.61</v>
      </c>
      <c r="G78" s="94">
        <f>[3]Ex2!$X74</f>
        <v>4.43</v>
      </c>
      <c r="H78" s="95">
        <f>[3]Ex2!$Z74</f>
        <v>4.3499999999999996</v>
      </c>
      <c r="I78" s="69">
        <f t="shared" si="19"/>
        <v>67.39</v>
      </c>
    </row>
    <row r="79" spans="1:9" ht="32.25" thickBot="1">
      <c r="A79" s="38"/>
      <c r="B79" s="38"/>
      <c r="C79" s="114" t="s">
        <v>86</v>
      </c>
      <c r="D79" s="6"/>
      <c r="E79" s="89"/>
      <c r="F79" s="69">
        <f>[3]Ex2!$V75</f>
        <v>13.840000000000003</v>
      </c>
      <c r="G79" s="94">
        <f>[3]Ex2!$X75</f>
        <v>-0.75</v>
      </c>
      <c r="H79" s="95">
        <f>[3]Ex2!$Z75</f>
        <v>-2.95</v>
      </c>
      <c r="I79" s="69">
        <f t="shared" si="19"/>
        <v>10.140000000000004</v>
      </c>
    </row>
    <row r="80" spans="1:9" ht="19.5" thickBot="1">
      <c r="A80" s="5">
        <v>22</v>
      </c>
      <c r="B80" s="5">
        <v>22</v>
      </c>
      <c r="C80" s="72" t="s">
        <v>44</v>
      </c>
      <c r="D80" s="6" t="s">
        <v>45</v>
      </c>
      <c r="E80" s="89">
        <v>10672101049</v>
      </c>
      <c r="F80" s="69">
        <f>+F77+F78+F79</f>
        <v>218.55000000000004</v>
      </c>
      <c r="G80" s="69">
        <f t="shared" ref="G80:I80" si="21">+G77+G78+G79</f>
        <v>4.2199999999999989</v>
      </c>
      <c r="H80" s="69">
        <f t="shared" si="21"/>
        <v>2.4500000000000002</v>
      </c>
      <c r="I80" s="69">
        <f t="shared" si="21"/>
        <v>225.22000000000006</v>
      </c>
    </row>
    <row r="81" spans="1:10" ht="19.5" thickBot="1">
      <c r="A81" s="5"/>
      <c r="B81" s="5"/>
      <c r="C81" s="91" t="s">
        <v>46</v>
      </c>
      <c r="D81" s="6"/>
      <c r="E81" s="89"/>
      <c r="F81" s="69">
        <f>[3]Ex2!$V77</f>
        <v>133.57999999999998</v>
      </c>
      <c r="G81" s="94">
        <f>[3]Ex2!$X77</f>
        <v>0</v>
      </c>
      <c r="H81" s="95">
        <f>[3]Ex2!$Z77</f>
        <v>5.5</v>
      </c>
      <c r="I81" s="69">
        <f t="shared" si="19"/>
        <v>139.07999999999998</v>
      </c>
    </row>
    <row r="82" spans="1:10" ht="32.25" thickBot="1">
      <c r="A82" s="5"/>
      <c r="B82" s="5"/>
      <c r="C82" s="91" t="s">
        <v>87</v>
      </c>
      <c r="D82" s="6"/>
      <c r="E82" s="89"/>
      <c r="F82" s="69">
        <f>[3]Ex2!$V78</f>
        <v>83.830000000000013</v>
      </c>
      <c r="G82" s="94">
        <f>[3]Ex2!$X78</f>
        <v>0</v>
      </c>
      <c r="H82" s="95">
        <f>[3]Ex2!$Z78</f>
        <v>1.3999999999999986</v>
      </c>
      <c r="I82" s="69">
        <f t="shared" si="19"/>
        <v>85.230000000000018</v>
      </c>
    </row>
    <row r="83" spans="1:10" ht="32.25" thickBot="1">
      <c r="A83" s="5"/>
      <c r="B83" s="5"/>
      <c r="C83" s="91" t="s">
        <v>88</v>
      </c>
      <c r="D83" s="6"/>
      <c r="E83" s="89"/>
      <c r="F83" s="69">
        <f>[3]Ex2!$V79</f>
        <v>117.67000000000002</v>
      </c>
      <c r="G83" s="94">
        <f>[3]Ex2!$X79</f>
        <v>0</v>
      </c>
      <c r="H83" s="95">
        <f>[3]Ex2!$Z79</f>
        <v>0</v>
      </c>
      <c r="I83" s="69">
        <f t="shared" si="19"/>
        <v>117.67000000000002</v>
      </c>
    </row>
    <row r="84" spans="1:10" ht="19.5" thickBot="1">
      <c r="A84" s="38">
        <v>23</v>
      </c>
      <c r="B84" s="38">
        <v>23</v>
      </c>
      <c r="C84" s="72" t="s">
        <v>46</v>
      </c>
      <c r="D84" s="6" t="s">
        <v>47</v>
      </c>
      <c r="E84" s="89">
        <v>10672101050</v>
      </c>
      <c r="F84" s="69">
        <f>+F81+F82+F83</f>
        <v>335.08000000000004</v>
      </c>
      <c r="G84" s="69">
        <f t="shared" ref="G84:I84" si="22">+G81+G82+G83</f>
        <v>0</v>
      </c>
      <c r="H84" s="69">
        <f t="shared" si="22"/>
        <v>6.8999999999999986</v>
      </c>
      <c r="I84" s="69">
        <f t="shared" si="22"/>
        <v>341.98</v>
      </c>
    </row>
    <row r="85" spans="1:10" ht="19.5" thickBot="1">
      <c r="A85" s="5"/>
      <c r="B85" s="5"/>
      <c r="C85" s="91" t="s">
        <v>48</v>
      </c>
      <c r="D85" s="6"/>
      <c r="E85" s="89"/>
      <c r="F85" s="69">
        <f>[3]Ex2!$V81</f>
        <v>162.23000000000002</v>
      </c>
      <c r="G85" s="94">
        <f>[3]Ex2!$X81</f>
        <v>2.2400000000000002</v>
      </c>
      <c r="H85" s="95">
        <f>[3]Ex2!$Z81</f>
        <v>5.6100000000000012</v>
      </c>
      <c r="I85" s="69">
        <f t="shared" si="19"/>
        <v>170.08000000000004</v>
      </c>
    </row>
    <row r="86" spans="1:10" ht="32.25" thickBot="1">
      <c r="A86" s="5"/>
      <c r="B86" s="5"/>
      <c r="C86" s="91" t="s">
        <v>89</v>
      </c>
      <c r="D86" s="6"/>
      <c r="E86" s="89"/>
      <c r="F86" s="69">
        <f>[3]Ex2!$V82</f>
        <v>28.819999999999993</v>
      </c>
      <c r="G86" s="94">
        <f>[3]Ex2!$X82</f>
        <v>1.9900000000000002</v>
      </c>
      <c r="H86" s="95">
        <f>[3]Ex2!$Z82</f>
        <v>5.6999999999999993</v>
      </c>
      <c r="I86" s="69">
        <f t="shared" si="19"/>
        <v>36.509999999999991</v>
      </c>
    </row>
    <row r="87" spans="1:10" ht="19.5" thickBot="1">
      <c r="A87" s="5">
        <v>24</v>
      </c>
      <c r="B87" s="5">
        <v>24</v>
      </c>
      <c r="C87" s="72" t="s">
        <v>48</v>
      </c>
      <c r="D87" s="6" t="s">
        <v>49</v>
      </c>
      <c r="E87" s="89">
        <v>10672101051</v>
      </c>
      <c r="F87" s="69">
        <f>+F85+F86</f>
        <v>191.05</v>
      </c>
      <c r="G87" s="69">
        <f t="shared" ref="G87:I87" si="23">+G85+G86</f>
        <v>4.2300000000000004</v>
      </c>
      <c r="H87" s="69">
        <f t="shared" si="23"/>
        <v>11.31</v>
      </c>
      <c r="I87" s="69">
        <f t="shared" si="23"/>
        <v>206.59000000000003</v>
      </c>
    </row>
    <row r="88" spans="1:10" ht="18.75">
      <c r="A88" s="38"/>
      <c r="B88" s="38"/>
      <c r="C88" s="114" t="s">
        <v>50</v>
      </c>
      <c r="D88" s="6"/>
      <c r="E88" s="20"/>
      <c r="F88" s="69">
        <f>[3]Ex2!$V84</f>
        <v>82.789999999999992</v>
      </c>
      <c r="G88" s="94">
        <f>[3]Ex2!$X84</f>
        <v>0</v>
      </c>
      <c r="H88" s="95">
        <f>[3]Ex2!$Z84</f>
        <v>5.6999999999999993</v>
      </c>
      <c r="I88" s="69">
        <f t="shared" si="19"/>
        <v>88.49</v>
      </c>
    </row>
    <row r="89" spans="1:10" ht="31.5">
      <c r="A89" s="5"/>
      <c r="B89" s="5"/>
      <c r="C89" s="114" t="s">
        <v>103</v>
      </c>
      <c r="D89" s="6"/>
      <c r="E89" s="20"/>
      <c r="F89" s="69">
        <f>[3]Ex2!$V85</f>
        <v>250.95999999999998</v>
      </c>
      <c r="G89" s="94">
        <f>[3]Ex2!$X85</f>
        <v>0</v>
      </c>
      <c r="H89" s="95">
        <f>[3]Ex2!$Z85</f>
        <v>21.9</v>
      </c>
      <c r="I89" s="69">
        <f t="shared" si="19"/>
        <v>272.85999999999996</v>
      </c>
    </row>
    <row r="90" spans="1:10" ht="19.5" thickBot="1">
      <c r="A90" s="5">
        <v>25</v>
      </c>
      <c r="B90" s="5">
        <v>25</v>
      </c>
      <c r="C90" s="72" t="s">
        <v>90</v>
      </c>
      <c r="D90" s="6" t="s">
        <v>51</v>
      </c>
      <c r="E90" s="88">
        <v>10672101004</v>
      </c>
      <c r="F90" s="69">
        <f>+F88+F89</f>
        <v>333.75</v>
      </c>
      <c r="G90" s="69">
        <f t="shared" ref="G90:I90" si="24">+G88+G89</f>
        <v>0</v>
      </c>
      <c r="H90" s="69">
        <f t="shared" si="24"/>
        <v>27.599999999999998</v>
      </c>
      <c r="I90" s="69">
        <f t="shared" si="24"/>
        <v>361.34999999999997</v>
      </c>
    </row>
    <row r="91" spans="1:10" ht="19.5" thickBot="1">
      <c r="A91" s="38">
        <v>26</v>
      </c>
      <c r="B91" s="38">
        <v>26</v>
      </c>
      <c r="C91" s="72" t="s">
        <v>52</v>
      </c>
      <c r="D91" s="6" t="s">
        <v>53</v>
      </c>
      <c r="E91" s="89">
        <v>10672101034</v>
      </c>
      <c r="F91" s="69">
        <f>[3]Ex2!$V87</f>
        <v>161.49</v>
      </c>
      <c r="G91" s="101">
        <f>[3]Ex2!$X87</f>
        <v>2.4900000000000002</v>
      </c>
      <c r="H91" s="108">
        <f>[3]Ex2!$Z87</f>
        <v>5.6</v>
      </c>
      <c r="I91" s="69">
        <f t="shared" si="19"/>
        <v>169.58</v>
      </c>
    </row>
    <row r="92" spans="1:10" ht="19.5" thickBot="1">
      <c r="A92" s="5">
        <v>27</v>
      </c>
      <c r="B92" s="5">
        <v>27</v>
      </c>
      <c r="C92" s="72" t="s">
        <v>54</v>
      </c>
      <c r="D92" s="6" t="s">
        <v>55</v>
      </c>
      <c r="E92" s="89">
        <v>10672101052</v>
      </c>
      <c r="F92" s="69">
        <f>[3]Ex2!$V88</f>
        <v>52.240000000000009</v>
      </c>
      <c r="G92" s="101">
        <f>[3]Ex2!$X88</f>
        <v>3.6999999999999993</v>
      </c>
      <c r="H92" s="108">
        <f>[3]Ex2!$Z88</f>
        <v>24.5</v>
      </c>
      <c r="I92" s="69">
        <f t="shared" si="19"/>
        <v>80.440000000000012</v>
      </c>
    </row>
    <row r="93" spans="1:10" s="48" customFormat="1" ht="18.75">
      <c r="A93" s="45" t="s">
        <v>93</v>
      </c>
      <c r="B93" s="46"/>
      <c r="C93" s="47" t="s">
        <v>56</v>
      </c>
      <c r="D93" s="39"/>
      <c r="E93" s="11"/>
      <c r="F93" s="102">
        <f>+F92+F91+F90+F87+F84+F80+F76+F73+F70+F67+F64+F61+F57+F54+F49+F50+F48+F44+F41+F38+F34+F30+F29+F21+F18+F15+F12</f>
        <v>6306.37</v>
      </c>
      <c r="G93" s="102">
        <f t="shared" ref="G93" si="25">+G92+G91+G90+G87+G84+G80+G76+G73+G70+G67+G64+G61+G57+G54+G49+G50+G48+G44+G41+G38+G34+G30+G29+G21+G18+G15+G12</f>
        <v>164</v>
      </c>
      <c r="H93" s="102">
        <f t="shared" ref="H93:I93" si="26">+H92+H91+H90+H87+H84+H80+H76+H73+H70+H67+H64+H61+H57+H54+H49+H50+H48+H44+H41+H38+H34+H30+H29+H21+H18+H15+H12</f>
        <v>308.8</v>
      </c>
      <c r="I93" s="102">
        <f t="shared" si="26"/>
        <v>6779.17</v>
      </c>
      <c r="J93" s="85"/>
    </row>
    <row r="94" spans="1:10" s="53" customFormat="1" ht="18.75">
      <c r="A94" s="49" t="s">
        <v>93</v>
      </c>
      <c r="B94" s="50"/>
      <c r="C94" s="51" t="s">
        <v>57</v>
      </c>
      <c r="D94" s="52"/>
      <c r="E94" s="90"/>
      <c r="F94" s="127">
        <f>F93+G93+H93</f>
        <v>6779.17</v>
      </c>
      <c r="G94" s="127"/>
      <c r="H94" s="127"/>
      <c r="I94" s="127"/>
      <c r="J94" s="86"/>
    </row>
  </sheetData>
  <sheetProtection password="C6B2" sheet="1" objects="1" scenarios="1"/>
  <autoFilter ref="A1:A94">
    <filterColumn colId="0"/>
  </autoFilter>
  <mergeCells count="4">
    <mergeCell ref="C1:E1"/>
    <mergeCell ref="C2:E2"/>
    <mergeCell ref="B3:I3"/>
    <mergeCell ref="F94:I94"/>
  </mergeCells>
  <pageMargins left="0.70866141732283505" right="0.118110236220472" top="0.74803149606299202" bottom="0.74803149606299202" header="0.31496062992126" footer="0.31496062992126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capital CROP JULY</vt:lpstr>
      <vt:lpstr>GENERAL CROP JULY</vt:lpstr>
      <vt:lpstr>'capital CROP JULY'!Print_Area</vt:lpstr>
      <vt:lpstr>'GENERAL CROP JULY'!Print_Area</vt:lpstr>
      <vt:lpstr>'GENERAL CROP JULY'!Print_Titles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2021-07-30T09:28:10Z</dcterms:modified>
</cp:coreProperties>
</file>